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540" yWindow="-240" windowWidth="15540" windowHeight="11835" activeTab="1"/>
  </bookViews>
  <sheets>
    <sheet name="InfoHospital" sheetId="1" r:id="rId1"/>
    <sheet name="HospitalPriceList (2)" sheetId="3" r:id="rId2"/>
  </sheets>
  <definedNames>
    <definedName name="_xlnm._FilterDatabase" localSheetId="1" hidden="1">'HospitalPriceList (2)'!$A$7:$H$7</definedName>
    <definedName name="_xlnm.Print_Area" localSheetId="1">'HospitalPriceList (2)'!$A$1:$G$1674</definedName>
  </definedNames>
  <calcPr calcId="145621"/>
</workbook>
</file>

<file path=xl/calcChain.xml><?xml version="1.0" encoding="utf-8"?>
<calcChain xmlns="http://schemas.openxmlformats.org/spreadsheetml/2006/main">
  <c r="E1661" i="3" l="1"/>
  <c r="E1662" i="3"/>
  <c r="E1663" i="3"/>
  <c r="E1664" i="3"/>
  <c r="E1665" i="3"/>
  <c r="E1660" i="3"/>
  <c r="E1617" i="3"/>
  <c r="E1618" i="3"/>
  <c r="E1619" i="3"/>
  <c r="E1620" i="3"/>
  <c r="E1621" i="3"/>
  <c r="E1622" i="3"/>
  <c r="E1623" i="3"/>
  <c r="E1624" i="3"/>
  <c r="E1625" i="3"/>
  <c r="E1626" i="3"/>
  <c r="E1627" i="3"/>
  <c r="E1628" i="3"/>
  <c r="E1629" i="3"/>
  <c r="E1630" i="3"/>
  <c r="E1631" i="3"/>
  <c r="E1632" i="3"/>
  <c r="E1633" i="3"/>
  <c r="E1634" i="3"/>
  <c r="E1635" i="3"/>
  <c r="E1636" i="3"/>
  <c r="E1637" i="3"/>
  <c r="E1638" i="3"/>
  <c r="E1639" i="3"/>
  <c r="E1640" i="3"/>
  <c r="E1641" i="3"/>
  <c r="E1642" i="3"/>
  <c r="E1643" i="3"/>
  <c r="E1644" i="3"/>
  <c r="E1645" i="3"/>
  <c r="E1646" i="3"/>
  <c r="E1647" i="3"/>
  <c r="E1648" i="3"/>
  <c r="E1649" i="3"/>
  <c r="E1650" i="3"/>
  <c r="E1651" i="3"/>
  <c r="E1652" i="3"/>
  <c r="E1653" i="3"/>
  <c r="E1654" i="3"/>
  <c r="E1655" i="3"/>
  <c r="E1656" i="3"/>
  <c r="E1657" i="3"/>
  <c r="E1616" i="3"/>
  <c r="E1234" i="3"/>
  <c r="E1235" i="3"/>
  <c r="E1236" i="3"/>
  <c r="E1237" i="3"/>
  <c r="E1238" i="3"/>
  <c r="E1240" i="3"/>
  <c r="E1241" i="3"/>
  <c r="E1242" i="3"/>
  <c r="E1243" i="3"/>
  <c r="E1244" i="3"/>
  <c r="E1245" i="3"/>
  <c r="E1246" i="3"/>
  <c r="E1247" i="3"/>
  <c r="E1248" i="3"/>
  <c r="E1249" i="3"/>
  <c r="E1250" i="3"/>
  <c r="E1252" i="3"/>
  <c r="E1253" i="3"/>
  <c r="E1254" i="3"/>
  <c r="E1256" i="3"/>
  <c r="E1257" i="3"/>
  <c r="E1259" i="3"/>
  <c r="E1261" i="3"/>
  <c r="E1263" i="3"/>
  <c r="E1264" i="3"/>
  <c r="E1265" i="3"/>
  <c r="E1266" i="3"/>
  <c r="E1267" i="3"/>
  <c r="E1268" i="3"/>
  <c r="E1270" i="3"/>
  <c r="E1272" i="3"/>
  <c r="E1274" i="3"/>
  <c r="E1275" i="3"/>
  <c r="E1276" i="3"/>
  <c r="E1277" i="3"/>
  <c r="E1278" i="3"/>
  <c r="E1279" i="3"/>
  <c r="E1280" i="3"/>
  <c r="E1282" i="3"/>
  <c r="E1283" i="3"/>
  <c r="E1284" i="3"/>
  <c r="E1285" i="3"/>
  <c r="E1286" i="3"/>
  <c r="E1288" i="3"/>
  <c r="E1289" i="3"/>
  <c r="E1290" i="3"/>
  <c r="E1291" i="3"/>
  <c r="E1292" i="3"/>
  <c r="E1293" i="3"/>
  <c r="E1295" i="3"/>
  <c r="E1296" i="3"/>
  <c r="E1297" i="3"/>
  <c r="E1298" i="3"/>
  <c r="E1299" i="3"/>
  <c r="E1300" i="3"/>
  <c r="E1301" i="3"/>
  <c r="E1302" i="3"/>
  <c r="E1303" i="3"/>
  <c r="E1305" i="3"/>
  <c r="E1306" i="3"/>
  <c r="E1308" i="3"/>
  <c r="E1309" i="3"/>
  <c r="E1311" i="3"/>
  <c r="E1312" i="3"/>
  <c r="E1314" i="3"/>
  <c r="E1315" i="3"/>
  <c r="E1317" i="3"/>
  <c r="E1318" i="3"/>
  <c r="E1320" i="3"/>
  <c r="E1321" i="3"/>
  <c r="E1323" i="3"/>
  <c r="E1324" i="3"/>
  <c r="E1326" i="3"/>
  <c r="E1327" i="3"/>
  <c r="E1329" i="3"/>
  <c r="E1330" i="3"/>
  <c r="E1332" i="3"/>
  <c r="E1333" i="3"/>
  <c r="E1335" i="3"/>
  <c r="E1336" i="3"/>
  <c r="E1338" i="3"/>
  <c r="E1339" i="3"/>
  <c r="E1341" i="3"/>
  <c r="E1342" i="3"/>
  <c r="E1343" i="3"/>
  <c r="E1345" i="3"/>
  <c r="E1346" i="3"/>
  <c r="E1348" i="3"/>
  <c r="E1349" i="3"/>
  <c r="E1351" i="3"/>
  <c r="E1352" i="3"/>
  <c r="E1354" i="3"/>
  <c r="E1355" i="3"/>
  <c r="E1357" i="3"/>
  <c r="E1358" i="3"/>
  <c r="E1360" i="3"/>
  <c r="E1361" i="3"/>
  <c r="E1363" i="3"/>
  <c r="E1364" i="3"/>
  <c r="E1366" i="3"/>
  <c r="E1367" i="3"/>
  <c r="E1369" i="3"/>
  <c r="E1370" i="3"/>
  <c r="E1372" i="3"/>
  <c r="E1373" i="3"/>
  <c r="E1375" i="3"/>
  <c r="E1376" i="3"/>
  <c r="E1378" i="3"/>
  <c r="E1379" i="3"/>
  <c r="E1381" i="3"/>
  <c r="E1382" i="3"/>
  <c r="E1384" i="3"/>
  <c r="E1385" i="3"/>
  <c r="E1387" i="3"/>
  <c r="E1388" i="3"/>
  <c r="E1389" i="3"/>
  <c r="E1391" i="3"/>
  <c r="E1392" i="3"/>
  <c r="E1394" i="3"/>
  <c r="E1395" i="3"/>
  <c r="E1397" i="3"/>
  <c r="E1398" i="3"/>
  <c r="E1400" i="3"/>
  <c r="E1401" i="3"/>
  <c r="E1403" i="3"/>
  <c r="E1404" i="3"/>
  <c r="E1405" i="3"/>
  <c r="E1407" i="3"/>
  <c r="E1408" i="3"/>
  <c r="E1409" i="3"/>
  <c r="E1410" i="3"/>
  <c r="E1411" i="3"/>
  <c r="E1412" i="3"/>
  <c r="E1413" i="3"/>
  <c r="E1414" i="3"/>
  <c r="E1415" i="3"/>
  <c r="E1416" i="3"/>
  <c r="E1417" i="3"/>
  <c r="E1418" i="3"/>
  <c r="E1419" i="3"/>
  <c r="E1420" i="3"/>
  <c r="E1421" i="3"/>
  <c r="E1422" i="3"/>
  <c r="E1423" i="3"/>
  <c r="E1424" i="3"/>
  <c r="E1425" i="3"/>
  <c r="E1426" i="3"/>
  <c r="E1427" i="3"/>
  <c r="E1428" i="3"/>
  <c r="E1429" i="3"/>
  <c r="E1431" i="3"/>
  <c r="E1432" i="3"/>
  <c r="E1433" i="3"/>
  <c r="E1434" i="3"/>
  <c r="E1436" i="3"/>
  <c r="E1437" i="3"/>
  <c r="E1438" i="3"/>
  <c r="E1439" i="3"/>
  <c r="E1441" i="3"/>
  <c r="E1442" i="3"/>
  <c r="E1443" i="3"/>
  <c r="E1444" i="3"/>
  <c r="E1445" i="3"/>
  <c r="E1446" i="3"/>
  <c r="E1447" i="3"/>
  <c r="E1448" i="3"/>
  <c r="E1449" i="3"/>
  <c r="E1450" i="3"/>
  <c r="E1451" i="3"/>
  <c r="E1452" i="3"/>
  <c r="E1453" i="3"/>
  <c r="E1454" i="3"/>
  <c r="E1455" i="3"/>
  <c r="E1456" i="3"/>
  <c r="E1457" i="3"/>
  <c r="E1458" i="3"/>
  <c r="E1459" i="3"/>
  <c r="E1460" i="3"/>
  <c r="E1462" i="3"/>
  <c r="E1463" i="3"/>
  <c r="E1464" i="3"/>
  <c r="E1465" i="3"/>
  <c r="E1466" i="3"/>
  <c r="E1467" i="3"/>
  <c r="E1468" i="3"/>
  <c r="E1469" i="3"/>
  <c r="E1470" i="3"/>
  <c r="E1471" i="3"/>
  <c r="E1472" i="3"/>
  <c r="E1473" i="3"/>
  <c r="E1474" i="3"/>
  <c r="E1475" i="3"/>
  <c r="E1476" i="3"/>
  <c r="E1477" i="3"/>
  <c r="E1478" i="3"/>
  <c r="E1479" i="3"/>
  <c r="E1480" i="3"/>
  <c r="E1481" i="3"/>
  <c r="E1482" i="3"/>
  <c r="E1483" i="3"/>
  <c r="E1484" i="3"/>
  <c r="E1485" i="3"/>
  <c r="E1486" i="3"/>
  <c r="E1487" i="3"/>
  <c r="E1488" i="3"/>
  <c r="E1489" i="3"/>
  <c r="E1492" i="3"/>
  <c r="E1493" i="3"/>
  <c r="E1494" i="3"/>
  <c r="E1495" i="3"/>
  <c r="E1496" i="3"/>
  <c r="E1497" i="3"/>
  <c r="E1498" i="3"/>
  <c r="E1499" i="3"/>
  <c r="E1500" i="3"/>
  <c r="E1501" i="3"/>
  <c r="E1502" i="3"/>
  <c r="E1503" i="3"/>
  <c r="E1504" i="3"/>
  <c r="E1505" i="3"/>
  <c r="E1506" i="3"/>
  <c r="E1507" i="3"/>
  <c r="E1508" i="3"/>
  <c r="E1509" i="3"/>
  <c r="E1510" i="3"/>
  <c r="E1511" i="3"/>
  <c r="E1513" i="3"/>
  <c r="E1514" i="3"/>
  <c r="E1515" i="3"/>
  <c r="E1516" i="3"/>
  <c r="E1517" i="3"/>
  <c r="E1519" i="3"/>
  <c r="E1520" i="3"/>
  <c r="E1521" i="3"/>
  <c r="E1522" i="3"/>
  <c r="E1523" i="3"/>
  <c r="E1524" i="3"/>
  <c r="E1525" i="3"/>
  <c r="E1526" i="3"/>
  <c r="E1527" i="3"/>
  <c r="E1528" i="3"/>
  <c r="E1529" i="3"/>
  <c r="E1530" i="3"/>
  <c r="E1531" i="3"/>
  <c r="E1532" i="3"/>
  <c r="E1533" i="3"/>
  <c r="E1534" i="3"/>
  <c r="E1535" i="3"/>
  <c r="E1536" i="3"/>
  <c r="E1538" i="3"/>
  <c r="E1539" i="3"/>
  <c r="E1541" i="3"/>
  <c r="E1542" i="3"/>
  <c r="E1543" i="3"/>
  <c r="E1544" i="3"/>
  <c r="E1546" i="3"/>
  <c r="E1547" i="3"/>
  <c r="E1548" i="3"/>
  <c r="E1549" i="3"/>
  <c r="E1550" i="3"/>
  <c r="E1552" i="3"/>
  <c r="E1553" i="3"/>
  <c r="E1554" i="3"/>
  <c r="E1555" i="3"/>
  <c r="E1556" i="3"/>
  <c r="E1558" i="3"/>
  <c r="E1559" i="3"/>
  <c r="E1560" i="3"/>
  <c r="E1561" i="3"/>
  <c r="E1562" i="3"/>
  <c r="E1563" i="3"/>
  <c r="E1564" i="3"/>
  <c r="E1565" i="3"/>
  <c r="E1566" i="3"/>
  <c r="E1567" i="3"/>
  <c r="E1568" i="3"/>
  <c r="E1569" i="3"/>
  <c r="E1570" i="3"/>
  <c r="E1571" i="3"/>
  <c r="E1572" i="3"/>
  <c r="E1573" i="3"/>
  <c r="E1574" i="3"/>
  <c r="E1575" i="3"/>
  <c r="E1576" i="3"/>
  <c r="E1578" i="3"/>
  <c r="E1579" i="3"/>
  <c r="E1580" i="3"/>
  <c r="E1581" i="3"/>
  <c r="E1582" i="3"/>
  <c r="E1583" i="3"/>
  <c r="E1584" i="3"/>
  <c r="E1585" i="3"/>
  <c r="E1587" i="3"/>
  <c r="E1588" i="3"/>
  <c r="E1590" i="3"/>
  <c r="E1591" i="3"/>
  <c r="E1593" i="3"/>
  <c r="E1594" i="3"/>
  <c r="E1595" i="3"/>
  <c r="E1596" i="3"/>
  <c r="E1597" i="3"/>
  <c r="E1598" i="3"/>
  <c r="E1600" i="3"/>
  <c r="E1601" i="3"/>
  <c r="E1603" i="3"/>
  <c r="E1605" i="3"/>
  <c r="E1606" i="3"/>
  <c r="E1608" i="3"/>
  <c r="E1609" i="3"/>
  <c r="E1610" i="3"/>
  <c r="E1611" i="3"/>
  <c r="E1612" i="3"/>
  <c r="E1233" i="3"/>
  <c r="D1228" i="3"/>
  <c r="D1227" i="3"/>
  <c r="D1226" i="3"/>
  <c r="D1225" i="3"/>
  <c r="D1224" i="3"/>
  <c r="D1223" i="3"/>
  <c r="D1221" i="3"/>
  <c r="D1220" i="3"/>
  <c r="D1219" i="3"/>
  <c r="D1218" i="3"/>
  <c r="D1216" i="3"/>
  <c r="D1215" i="3"/>
  <c r="D1214" i="3"/>
  <c r="D1213" i="3"/>
  <c r="D1212" i="3"/>
  <c r="D1211" i="3"/>
  <c r="D1210" i="3"/>
  <c r="D1207" i="3"/>
  <c r="D1206" i="3"/>
  <c r="D1205" i="3"/>
  <c r="D1204" i="3"/>
  <c r="D1203" i="3"/>
  <c r="D1202" i="3"/>
  <c r="D1201" i="3"/>
  <c r="D1200" i="3"/>
  <c r="D1196" i="3"/>
  <c r="D1195" i="3"/>
  <c r="D1194" i="3"/>
  <c r="D1193" i="3"/>
  <c r="D1192" i="3"/>
  <c r="D1191" i="3"/>
  <c r="D1190" i="3"/>
  <c r="D1189" i="3"/>
  <c r="D1188" i="3"/>
  <c r="D1187" i="3"/>
  <c r="D1186" i="3"/>
  <c r="D1185" i="3"/>
  <c r="D1184" i="3"/>
  <c r="D1180" i="3"/>
  <c r="D1179" i="3"/>
  <c r="D1178" i="3"/>
  <c r="D1177" i="3"/>
  <c r="D1176" i="3"/>
  <c r="D1175" i="3"/>
  <c r="D1173" i="3"/>
  <c r="D1172" i="3"/>
  <c r="E1133" i="3"/>
  <c r="E1134" i="3"/>
  <c r="E1135" i="3"/>
  <c r="E1132" i="3"/>
  <c r="E1119" i="3"/>
  <c r="E1121" i="3"/>
  <c r="E1122" i="3"/>
  <c r="E1123" i="3"/>
  <c r="E1117" i="3"/>
  <c r="E1065" i="3"/>
  <c r="E1066" i="3"/>
  <c r="E1069" i="3"/>
  <c r="E1070" i="3"/>
  <c r="E1073" i="3"/>
  <c r="E1074" i="3"/>
  <c r="E1076" i="3"/>
  <c r="E1079" i="3"/>
  <c r="E1080" i="3"/>
  <c r="E1083" i="3"/>
  <c r="E1084" i="3"/>
  <c r="E1087" i="3"/>
  <c r="E1088" i="3"/>
  <c r="E1091" i="3"/>
  <c r="E1092" i="3"/>
  <c r="E1095" i="3"/>
  <c r="E1096" i="3"/>
  <c r="E1099" i="3"/>
  <c r="E1102" i="3"/>
  <c r="E1103" i="3"/>
  <c r="E1061" i="3"/>
  <c r="E1000" i="3"/>
  <c r="E1001" i="3"/>
  <c r="E1002" i="3"/>
  <c r="E1004" i="3"/>
  <c r="E1005" i="3"/>
  <c r="E1006" i="3"/>
  <c r="E1007" i="3"/>
  <c r="E1008" i="3"/>
  <c r="E1011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999" i="3"/>
  <c r="E973" i="3"/>
  <c r="E974" i="3"/>
  <c r="E975" i="3"/>
  <c r="E976" i="3"/>
  <c r="E977" i="3"/>
  <c r="E978" i="3"/>
  <c r="E979" i="3"/>
  <c r="E980" i="3"/>
  <c r="E981" i="3"/>
  <c r="E982" i="3"/>
  <c r="E985" i="3"/>
  <c r="E986" i="3"/>
  <c r="E987" i="3"/>
  <c r="E988" i="3"/>
  <c r="E989" i="3"/>
  <c r="E992" i="3"/>
  <c r="E993" i="3"/>
  <c r="E994" i="3"/>
  <c r="E995" i="3"/>
  <c r="E996" i="3"/>
  <c r="E972" i="3"/>
  <c r="E969" i="3"/>
  <c r="E915" i="3"/>
  <c r="E916" i="3"/>
  <c r="E918" i="3"/>
  <c r="E919" i="3"/>
  <c r="E920" i="3"/>
  <c r="E921" i="3"/>
  <c r="E922" i="3"/>
  <c r="E924" i="3"/>
  <c r="E925" i="3"/>
  <c r="E926" i="3"/>
  <c r="E927" i="3"/>
  <c r="E928" i="3"/>
  <c r="E929" i="3"/>
  <c r="E930" i="3"/>
  <c r="E932" i="3"/>
  <c r="E933" i="3"/>
  <c r="E934" i="3"/>
  <c r="E935" i="3"/>
  <c r="E937" i="3"/>
  <c r="E938" i="3"/>
  <c r="E939" i="3"/>
  <c r="E940" i="3"/>
  <c r="E941" i="3"/>
  <c r="E943" i="3"/>
  <c r="E944" i="3"/>
  <c r="E945" i="3"/>
  <c r="E947" i="3"/>
  <c r="E948" i="3"/>
  <c r="E949" i="3"/>
  <c r="E950" i="3"/>
  <c r="E951" i="3"/>
  <c r="E953" i="3"/>
  <c r="E954" i="3"/>
  <c r="E955" i="3"/>
  <c r="E956" i="3"/>
  <c r="E957" i="3"/>
  <c r="E958" i="3"/>
  <c r="E959" i="3"/>
  <c r="E961" i="3"/>
  <c r="E962" i="3"/>
  <c r="E963" i="3"/>
  <c r="E964" i="3"/>
  <c r="E965" i="3"/>
  <c r="E966" i="3"/>
  <c r="E914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897" i="3"/>
  <c r="E894" i="3"/>
  <c r="E893" i="3"/>
  <c r="E887" i="3"/>
  <c r="E888" i="3"/>
  <c r="E88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80" i="3"/>
  <c r="E881" i="3"/>
  <c r="E882" i="3"/>
  <c r="E883" i="3"/>
  <c r="E856" i="3"/>
  <c r="E849" i="3"/>
  <c r="E850" i="3"/>
  <c r="E844" i="3"/>
  <c r="E845" i="3"/>
  <c r="E846" i="3"/>
  <c r="E847" i="3"/>
  <c r="E851" i="3"/>
  <c r="E852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29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11" i="3"/>
  <c r="E781" i="3"/>
  <c r="E783" i="3"/>
  <c r="E784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782" i="3"/>
  <c r="E780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6" i="3"/>
  <c r="E767" i="3"/>
  <c r="E768" i="3"/>
  <c r="E769" i="3"/>
  <c r="E770" i="3"/>
  <c r="E771" i="3"/>
  <c r="E772" i="3"/>
  <c r="E773" i="3"/>
  <c r="E774" i="3"/>
  <c r="E775" i="3"/>
  <c r="E776" i="3"/>
  <c r="E746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15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667" i="3"/>
  <c r="E625" i="3"/>
  <c r="E626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24" i="3"/>
  <c r="E620" i="3"/>
  <c r="E619" i="3"/>
  <c r="E611" i="3"/>
  <c r="E612" i="3"/>
  <c r="E613" i="3"/>
  <c r="E614" i="3"/>
  <c r="E610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589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56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432" i="3"/>
  <c r="E367" i="3"/>
  <c r="E368" i="3"/>
  <c r="E369" i="3"/>
  <c r="E370" i="3"/>
  <c r="E371" i="3"/>
  <c r="E372" i="3"/>
  <c r="E373" i="3"/>
  <c r="E374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2" i="3"/>
  <c r="E423" i="3"/>
  <c r="E424" i="3"/>
  <c r="E425" i="3"/>
  <c r="E426" i="3"/>
  <c r="E427" i="3"/>
  <c r="E428" i="3"/>
  <c r="E429" i="3"/>
  <c r="E366" i="3"/>
  <c r="E354" i="3"/>
  <c r="E355" i="3"/>
  <c r="E356" i="3"/>
  <c r="E357" i="3"/>
  <c r="E358" i="3"/>
  <c r="E359" i="3"/>
  <c r="E360" i="3"/>
  <c r="E353" i="3"/>
  <c r="E188" i="3"/>
  <c r="E189" i="3"/>
  <c r="E190" i="3"/>
  <c r="E191" i="3"/>
  <c r="E192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11" i="3"/>
  <c r="E212" i="3"/>
  <c r="E213" i="3"/>
  <c r="E214" i="3"/>
  <c r="E215" i="3"/>
  <c r="E216" i="3"/>
  <c r="E217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41" i="3"/>
  <c r="E242" i="3"/>
  <c r="E243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187" i="3"/>
  <c r="E141" i="3"/>
  <c r="E142" i="3"/>
  <c r="E143" i="3"/>
  <c r="E144" i="3"/>
  <c r="E145" i="3"/>
  <c r="E146" i="3"/>
  <c r="E147" i="3"/>
  <c r="E148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40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2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9" i="3"/>
  <c r="A2" i="3" l="1"/>
  <c r="B4" i="3" l="1"/>
</calcChain>
</file>

<file path=xl/sharedStrings.xml><?xml version="1.0" encoding="utf-8"?>
<sst xmlns="http://schemas.openxmlformats.org/spreadsheetml/2006/main" count="3801" uniqueCount="2250">
  <si>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</si>
  <si>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</si>
  <si>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</si>
  <si>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</si>
  <si>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</si>
  <si>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</si>
  <si>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</si>
  <si>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</si>
  <si>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</si>
  <si>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</si>
  <si>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</si>
  <si>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</si>
  <si>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</si>
  <si>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</si>
  <si>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</si>
  <si>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</si>
  <si>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</si>
  <si>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</si>
  <si>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</si>
  <si>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</si>
  <si>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</si>
  <si>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</si>
  <si>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</si>
  <si>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</si>
  <si>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</si>
  <si>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114532352</t>
  </si>
  <si>
    <t>1524211001</t>
  </si>
  <si>
    <t>5800</t>
  </si>
  <si>
    <t>ПЛЕВЕН</t>
  </si>
  <si>
    <t>ГЕОРГИ КОЧЕВ</t>
  </si>
  <si>
    <t>8А</t>
  </si>
  <si>
    <t>МЕДИЦИНСКИ УСЛУГИ</t>
  </si>
  <si>
    <t>Амбулаторен преглед при специалист /първичен/ - всички специалности</t>
  </si>
  <si>
    <t>Амбулаторен преглед при специалист /вторичен/ - всички специалности</t>
  </si>
  <si>
    <t>Преглед от лекар специалист - онкогинеколог</t>
  </si>
  <si>
    <t>Преглед от лекар специалист - онкогинеколог - хабилитирано лице</t>
  </si>
  <si>
    <t>Преглед от лекар специалист - ортопед-травматолог</t>
  </si>
  <si>
    <t>Преглед от лекар специалист - ортопед-травматолог - хабилитирано лице</t>
  </si>
  <si>
    <t>Преглед от лекар специалист - токсиколог</t>
  </si>
  <si>
    <t>Преглед от лекар специалист - токсиколог - хабилитирано лице</t>
  </si>
  <si>
    <t xml:space="preserve">Преглед от лекар специалист - хематолог </t>
  </si>
  <si>
    <t>Преглед от лекар специалист - хематолог - хабилитирано лице</t>
  </si>
  <si>
    <t>Преглед от лекар специалист - анестезиолог</t>
  </si>
  <si>
    <t>Преглед от лекар специалист - анестезиолог, хабилитирано лице</t>
  </si>
  <si>
    <t>Преглед от лекар специалист - неврохирург</t>
  </si>
  <si>
    <t>Преглед от лекар специалист - неврохирург, хабилитирано лице</t>
  </si>
  <si>
    <t>Фибробронхоскопия</t>
  </si>
  <si>
    <t>Измерване на кръвно налягане</t>
  </si>
  <si>
    <t>Мускулна инжекция, подкожна инжекция</t>
  </si>
  <si>
    <t xml:space="preserve">Венозна инжекция </t>
  </si>
  <si>
    <t xml:space="preserve">Перианална блокада /без медикаменти/ </t>
  </si>
  <si>
    <t>Вътреставна инжекция</t>
  </si>
  <si>
    <t>Венозна инфузия над 30 минути</t>
  </si>
  <si>
    <t>Кожно - алергични проби - скарификационни (за една проба)</t>
  </si>
  <si>
    <t>Кожно - алергични проби - епикутанни (за една проба)</t>
  </si>
  <si>
    <t>Кожно - алергични проби - интракутанни (за една проба)</t>
  </si>
  <si>
    <t>Кожно - алергични проби - прик (за една проба)</t>
  </si>
  <si>
    <t>брой</t>
  </si>
  <si>
    <t>МУЛТИПРОФИЛНО СПЕШНО ОТДЕЛЕНИЕ</t>
  </si>
  <si>
    <t>Вземане на проба за доказване на наличие на алкохол и/или други упойващи вещества</t>
  </si>
  <si>
    <t>Вземане на кръв ( венозна или периферна)</t>
  </si>
  <si>
    <t>Кръвна картина с трипараметрово диференциално броене</t>
  </si>
  <si>
    <t>Кръвна картина с петпараметрово диференциално броене</t>
  </si>
  <si>
    <t>Диференциално броене на  левкоцити—визуално микроскопско  изследване</t>
  </si>
  <si>
    <t>Морфология на еритроцити—визуално микроскопско изследване</t>
  </si>
  <si>
    <t xml:space="preserve">Ретикулоцити </t>
  </si>
  <si>
    <t>Скорост на утаяване на еритроцитите</t>
  </si>
  <si>
    <t>Време на кървене</t>
  </si>
  <si>
    <t>Време на съсирване</t>
  </si>
  <si>
    <t>Пресяващи тестове: протромбиново време</t>
  </si>
  <si>
    <t>Пресяващи тестове: активирано парциално тромбопластиново време (APTT)/ APTT Ratio</t>
  </si>
  <si>
    <t>Пресяващи тестове: фибриноген</t>
  </si>
  <si>
    <t>Тромбиново време</t>
  </si>
  <si>
    <t>Д-димер</t>
  </si>
  <si>
    <t>Активност на фактор VIII</t>
  </si>
  <si>
    <t>Активност на фактор IX</t>
  </si>
  <si>
    <t>Инхибитори на фактор VIII</t>
  </si>
  <si>
    <t>Инхибитори на фактор IX</t>
  </si>
  <si>
    <t>AСАТ</t>
  </si>
  <si>
    <t>АЛАТ</t>
  </si>
  <si>
    <t>Креатинкиназа (КК)</t>
  </si>
  <si>
    <t>Креатинкиназа МВ</t>
  </si>
  <si>
    <t>ГГТ</t>
  </si>
  <si>
    <t>Алкалнафосфатаза (АФ)</t>
  </si>
  <si>
    <t>Алфа-амилаза</t>
  </si>
  <si>
    <t>Холинестераза</t>
  </si>
  <si>
    <t>Лактатдехидрогеназа</t>
  </si>
  <si>
    <t>Липаза</t>
  </si>
  <si>
    <t>Общ белтък</t>
  </si>
  <si>
    <t>Албумин</t>
  </si>
  <si>
    <t>Глюкоза</t>
  </si>
  <si>
    <t>Кръвно-захарен профил- 4кратен</t>
  </si>
  <si>
    <t>Гликиран хемоглобин</t>
  </si>
  <si>
    <t>Креатинин</t>
  </si>
  <si>
    <t>Урея</t>
  </si>
  <si>
    <t>Билирубин—общ</t>
  </si>
  <si>
    <t>Билирубин—директен</t>
  </si>
  <si>
    <t>Пикочна киселина</t>
  </si>
  <si>
    <t>Холестерол</t>
  </si>
  <si>
    <t>HDL-холестерол</t>
  </si>
  <si>
    <t>LDL-холестерол</t>
  </si>
  <si>
    <t>Триглицериди</t>
  </si>
  <si>
    <t>Натрий и калий</t>
  </si>
  <si>
    <t>Хлор</t>
  </si>
  <si>
    <t>Калций</t>
  </si>
  <si>
    <t>Йонизиран калций</t>
  </si>
  <si>
    <t>Фосфати</t>
  </si>
  <si>
    <t>Магнезий</t>
  </si>
  <si>
    <t>Желязо</t>
  </si>
  <si>
    <t>ЖСК</t>
  </si>
  <si>
    <t>CRP</t>
  </si>
  <si>
    <t>KAС</t>
  </si>
  <si>
    <t>Протеинограма (серум)</t>
  </si>
  <si>
    <t>Протеинограма (урина)</t>
  </si>
  <si>
    <t>Имунотипизиране в серум или в урина</t>
  </si>
  <si>
    <t>Протеинограма в серум и Имунотипизиране</t>
  </si>
  <si>
    <t>Протеинограма в урина и Имунотипизиране</t>
  </si>
  <si>
    <t>Химично изследване на урина с течни реактиви (белтък, билирубин, уробилиноген)- 1 показател</t>
  </si>
  <si>
    <t xml:space="preserve">Пълно химично изследване на урина с тест лента </t>
  </si>
  <si>
    <t>Седимент на урина—ориентировъчно изследване</t>
  </si>
  <si>
    <t>Седимент на урина - апаратно</t>
  </si>
  <si>
    <t>Количествено определяне на урина 1 показател /глюкоза, урея,креатинин,пикочна киселина,амилаза,калций,фосфор,магнезий /</t>
  </si>
  <si>
    <t>Креатининов клирънс</t>
  </si>
  <si>
    <t>Микроалбуминурия</t>
  </si>
  <si>
    <t>Количествено определяне на  общ белтък в урина</t>
  </si>
  <si>
    <t>Количествено определяне на натрий, калий и хлор в урина</t>
  </si>
  <si>
    <t>Анализ на  урина за барбитурати,салицилати,ФОС,психофурини,фенотиацинови съединения</t>
  </si>
  <si>
    <t>Определяне на конкременти</t>
  </si>
  <si>
    <t>Тропонин Т hs</t>
  </si>
  <si>
    <t>Камерно броене на кръвни клетки в пунктати,ексудати,диализати и ликвор</t>
  </si>
  <si>
    <t>Автоматично броене на кръвни клетки в телесни течности</t>
  </si>
  <si>
    <t xml:space="preserve">Диференциално броене на левкоцити в  пунктати, ексудати, диализати </t>
  </si>
  <si>
    <t>Диференциално броене на левкоцити в ликвор</t>
  </si>
  <si>
    <t>Определяне на белтък в ликвор</t>
  </si>
  <si>
    <t>Определяне на глюкоза в ликвор</t>
  </si>
  <si>
    <t>Окултни кръвоизливи</t>
  </si>
  <si>
    <t>Потен тест</t>
  </si>
  <si>
    <t>Глюкозо 6 фосфат дехидрогеназна активност</t>
  </si>
  <si>
    <t>Електрофореза на хемоглобин</t>
  </si>
  <si>
    <t>Оцветяване на костен мозък за миелограма</t>
  </si>
  <si>
    <t>Оцветяване на плеврален пунктат</t>
  </si>
  <si>
    <t>Осмотична резистентност</t>
  </si>
  <si>
    <t xml:space="preserve">ОГТТ - трикратен </t>
  </si>
  <si>
    <t>Серумна концентрация на карбамазепин</t>
  </si>
  <si>
    <t>Серумна концентрация на валпроева киселина</t>
  </si>
  <si>
    <t>Серумна концентрация на фенитоин</t>
  </si>
  <si>
    <t>Серумна концентрация на дигоксин</t>
  </si>
  <si>
    <t>Химичен анализ на конкременти</t>
  </si>
  <si>
    <t>Паратхормон</t>
  </si>
  <si>
    <t>Прокалцитонин</t>
  </si>
  <si>
    <t>Хуморален имунитет</t>
  </si>
  <si>
    <t>Общи имуноглобулини IgG</t>
  </si>
  <si>
    <t>Общи имуноглобулини IgA</t>
  </si>
  <si>
    <t>Общи имуноглобулини IgM</t>
  </si>
  <si>
    <t>Определяне на общи IgE</t>
  </si>
  <si>
    <t>С3 компонент на комплемента</t>
  </si>
  <si>
    <t>С4 компонент на комплемента</t>
  </si>
  <si>
    <t>Криоглобулини</t>
  </si>
  <si>
    <t>CRP Hs (високочувствително)</t>
  </si>
  <si>
    <t>MPO(pANCA)</t>
  </si>
  <si>
    <t>PR3(cANCA)</t>
  </si>
  <si>
    <t>RF-IgG</t>
  </si>
  <si>
    <t>RF-IgA</t>
  </si>
  <si>
    <t>RF-IgM</t>
  </si>
  <si>
    <t>B2GPI IgG , IgM Screen</t>
  </si>
  <si>
    <t>Щитовидни хормони</t>
  </si>
  <si>
    <t>fT4</t>
  </si>
  <si>
    <t>TSH</t>
  </si>
  <si>
    <t xml:space="preserve">Туморни маркери </t>
  </si>
  <si>
    <t>CA-15-3</t>
  </si>
  <si>
    <t>СА-125</t>
  </si>
  <si>
    <t>СА-19-9</t>
  </si>
  <si>
    <t>СЕА</t>
  </si>
  <si>
    <t xml:space="preserve">Beta2 MG </t>
  </si>
  <si>
    <t>Флоуцитометрични изследвания</t>
  </si>
  <si>
    <t>Имунофенотипизиране на левкоцити - стандартен панел</t>
  </si>
  <si>
    <t>Имунофенотипизация на левкемия/лимфом чрез флоуцитометрия - разширен панел</t>
  </si>
  <si>
    <t>Имунофенотипизация на левкемия/лимфом чрез флоуцитометрия - стандартен панел</t>
  </si>
  <si>
    <t>Определяне на носителство на HLA-B27 антиген</t>
  </si>
  <si>
    <t>Флоуцитометрично имунофенотипизиране на левкоцити с използване на две моноклонални антитела - двойна флуоресценция</t>
  </si>
  <si>
    <t>Флоуцитометрично имунофенотипизиране на левкоцити с използване на едно моноклонално антитяло - единична флуоресценция</t>
  </si>
  <si>
    <t>Progesteron</t>
  </si>
  <si>
    <t>LH</t>
  </si>
  <si>
    <t>FSH</t>
  </si>
  <si>
    <t>Prolactin</t>
  </si>
  <si>
    <t>Estradiol</t>
  </si>
  <si>
    <t>Testosteron</t>
  </si>
  <si>
    <t>Вземане на проба и отчитане на бърз антигенен тест за SARS-CоV-2 /с безплатни тестове от РЗИ/</t>
  </si>
  <si>
    <t>Санитарно - микробиологично изследване на външна среда /за 1 проба/</t>
  </si>
  <si>
    <t>Серологично изследване за IgG антитела срeщу SARS-CоV-2 с MINI VIDAS</t>
  </si>
  <si>
    <t>Серологично изследване за IgM антитела срещу SARS-CоV-2 с MINI VIDAS</t>
  </si>
  <si>
    <t>Серологично изследване за IgA антитела срещу SARS-CоV-2 с ELISA</t>
  </si>
  <si>
    <t>Серологично изследване за IgG антитела срещу SARS-CоV-2 с ELISA</t>
  </si>
  <si>
    <t>Серологично изследване за IgM антитела срещу SARS-CоV-2 с ELISA</t>
  </si>
  <si>
    <t>Серологично изследване за IgM/IgG антитела срещу SARS-CоV-2 с бърз тест</t>
  </si>
  <si>
    <t xml:space="preserve">Изследване за SARS-CоV-2  с PCR  </t>
  </si>
  <si>
    <t xml:space="preserve">Изследване за SARS-CоV-2 с бърз антигенен тест </t>
  </si>
  <si>
    <t>Серологично изследване на хепатитни маркери - Anti HЕV IgM</t>
  </si>
  <si>
    <t>Серологично изследване на хепатитни маркери -Anti HCV</t>
  </si>
  <si>
    <t>Серологично изследване на хепатитни маркери -Anti HBs</t>
  </si>
  <si>
    <t>Серологично изследване на хепатитни маркери -Anti HBe</t>
  </si>
  <si>
    <t>Серологично изследване на хепатитни маркери - HBs Ag</t>
  </si>
  <si>
    <t>Серологично изследване на хепатитни маркери - HBe Ag</t>
  </si>
  <si>
    <t>Серологично изследване на хепатитни маркери - Anti HBc IgM</t>
  </si>
  <si>
    <t>Серологично изследване на хепатитни маркери - Anti HAV IgM</t>
  </si>
  <si>
    <t>Серологично изследване за Рубеола - IgM</t>
  </si>
  <si>
    <t>Серологично изследване за Рубеола - IgG</t>
  </si>
  <si>
    <t>Серологично изследване за Морбили - IgM</t>
  </si>
  <si>
    <t>Серологично изследване за Лаймска болест - IgM</t>
  </si>
  <si>
    <t>Серологично изследване за Лаймска болест - IgG</t>
  </si>
  <si>
    <t>ASO</t>
  </si>
  <si>
    <t>Тест за ревматоиден артрит (RF)</t>
  </si>
  <si>
    <t>Тест за инфекциозна мононуклеоза</t>
  </si>
  <si>
    <t>Изследване за чувствителност към Първи ред туберкулостатици (апаратно)</t>
  </si>
  <si>
    <t>Културелно изследване за туберкулоза (конвенционално и апаратно)</t>
  </si>
  <si>
    <t>Културелно изследване за туберкулоза (конвенционално)</t>
  </si>
  <si>
    <t xml:space="preserve">Директна бактериоскопия за туберкулоза </t>
  </si>
  <si>
    <t>Микробиологично изследване на взискателни бактерии (найсерии,хемофили и др. )</t>
  </si>
  <si>
    <t>Видова идентификация и антибиограма (конвенционално)</t>
  </si>
  <si>
    <t>Видова идентификация и антибиограма (апаратно)</t>
  </si>
  <si>
    <t>Микроскопски препарат по Грам</t>
  </si>
  <si>
    <t>Микроскопски препарат /нативен/метиленово синьо по Льофлер (за всеки препарат)</t>
  </si>
  <si>
    <t>Определяне на антимикотична чувствителност</t>
  </si>
  <si>
    <t>Видова идентификация на Candida</t>
  </si>
  <si>
    <t>Микробиологично изследване на материал за Candida</t>
  </si>
  <si>
    <t>Изследване за гонорея /микроскопско и културелно/</t>
  </si>
  <si>
    <t>Микробиологично изследване на материали от мъжка генитална с-ма (еякулат /уретрален/простатен секрет )</t>
  </si>
  <si>
    <t xml:space="preserve">Микробиологично изследване на материали от женска генитална с-ма (влагалищен/цервикален секрет )                             </t>
  </si>
  <si>
    <t>Изследване  за ротавируси/аденовируси/други вируси с имунохроматографски тест (за всеки тест)</t>
  </si>
  <si>
    <r>
      <t xml:space="preserve">Микробиологично изследване на фецес за </t>
    </r>
    <r>
      <rPr>
        <i/>
        <sz val="11"/>
        <rFont val="Times New Roman"/>
        <family val="1"/>
        <charset val="204"/>
      </rPr>
      <t xml:space="preserve">Campylobacter </t>
    </r>
    <r>
      <rPr>
        <sz val="11"/>
        <rFont val="Times New Roman"/>
        <family val="1"/>
        <charset val="204"/>
      </rPr>
      <t>/имунохроматографски тест/</t>
    </r>
  </si>
  <si>
    <r>
      <t xml:space="preserve">Микробиологично изследване на фецес за </t>
    </r>
    <r>
      <rPr>
        <i/>
        <sz val="11"/>
        <rFont val="Times New Roman"/>
        <family val="1"/>
        <charset val="204"/>
      </rPr>
      <t>Clostridium difficile</t>
    </r>
    <r>
      <rPr>
        <sz val="11"/>
        <rFont val="Times New Roman"/>
        <family val="1"/>
        <charset val="204"/>
      </rPr>
      <t xml:space="preserve"> токсин /имунохроматографски тест/</t>
    </r>
  </si>
  <si>
    <r>
      <t xml:space="preserve">Микробиологично изследване на фецес за банални чревни патогени                                        / </t>
    </r>
    <r>
      <rPr>
        <i/>
        <sz val="11"/>
        <rFont val="Times New Roman"/>
        <family val="1"/>
        <charset val="204"/>
      </rPr>
      <t xml:space="preserve">E.сoli, Shigella, Salmonella </t>
    </r>
    <r>
      <rPr>
        <sz val="11"/>
        <rFont val="Times New Roman"/>
        <family val="1"/>
        <charset val="204"/>
      </rPr>
      <t>/</t>
    </r>
  </si>
  <si>
    <t>Кръв за хемокултура /Pediatric/</t>
  </si>
  <si>
    <t>Kръв за хемокултгура /Mycosis/</t>
  </si>
  <si>
    <t>Кръв за хемокултура /Anaerobic/</t>
  </si>
  <si>
    <t>Кръв за хемокултура /Aerobic/</t>
  </si>
  <si>
    <t>Микробиологично изследване на урина /урокултура /</t>
  </si>
  <si>
    <t>Микробиологично изследване на ликвор</t>
  </si>
  <si>
    <t>Микробиологично изследване на храчка</t>
  </si>
  <si>
    <t xml:space="preserve">Микробиологично изследване на кожен секрет/други видове секрети </t>
  </si>
  <si>
    <t>Микробиологично изследване на очен/ушен секрет</t>
  </si>
  <si>
    <t>Микробиологично изследване на носен секрет</t>
  </si>
  <si>
    <t>Микробиологично изследване на гърлен/назофарингеален секрет</t>
  </si>
  <si>
    <t>Видова идентификация на анаеробни бактерии</t>
  </si>
  <si>
    <t>Микробиологично изследване за анаероби</t>
  </si>
  <si>
    <t>Микробиологично изследване на БАЛ/плеврална течност</t>
  </si>
  <si>
    <t>Микробиологично изследване на трахеален секрет</t>
  </si>
  <si>
    <t>Микробиологично изследване на ЦВК /други видове катетри</t>
  </si>
  <si>
    <t>Микробиологично изследване на материал от дренаж</t>
  </si>
  <si>
    <t>Микробиологично изследване на ранев секрет</t>
  </si>
  <si>
    <t>Микробиологично изследване на материал от абсцес</t>
  </si>
  <si>
    <t>Микробиологично изследване на пунктат/ексудат/аспират</t>
  </si>
  <si>
    <t>Консултация на нуклеарномедицинско изследване или лъчетерапевтична процедура от хабилитирано лице</t>
  </si>
  <si>
    <t>Консултация с лекар,провел нуклеарномедицинското изследване или лъчетерапевтична процедура</t>
  </si>
  <si>
    <t>Сцинтиграфия на тестиси</t>
  </si>
  <si>
    <t>Сцинтиграфия на слъзни канали</t>
  </si>
  <si>
    <t>Целотелесна туморотропна сцинтиграфия</t>
  </si>
  <si>
    <t>Туморотропна диагностика MIBI</t>
  </si>
  <si>
    <t>Сцинтиграфия на сентинелни лимфни възли. Лимфосцинтиграфия</t>
  </si>
  <si>
    <t>Сцинтиграфия на костен мозък</t>
  </si>
  <si>
    <t>СПЕКТ перфузионна сцинтиграфия на мозък</t>
  </si>
  <si>
    <t>Нуклеарномедицинско изследване на ектопична стомашна лигавица</t>
  </si>
  <si>
    <t>Нуклеарномедицинско изследване на стомашно изпразване</t>
  </si>
  <si>
    <t>Динамична гастроезофагеална сцинтиграфия</t>
  </si>
  <si>
    <t>Динамична езофагеална сцинтиграфия</t>
  </si>
  <si>
    <t>Хепатобилиарна сцинтиграфия</t>
  </si>
  <si>
    <t>Сцинтиграфия на черен дроб и далак</t>
  </si>
  <si>
    <t>Сцинтиграфия на слюнчени жлези</t>
  </si>
  <si>
    <t>Сцинтиграфия на паращитовидни жлези</t>
  </si>
  <si>
    <t>Сцинтиграфия с йод 131 при рак на щитовидната жлеза</t>
  </si>
  <si>
    <t>Целотелестна костна сцинтиграфия</t>
  </si>
  <si>
    <t>Миокардна перфузионна сцинтиграфия при натоварване</t>
  </si>
  <si>
    <t>Миокардна перфузионна сцинтиграфия в покой</t>
  </si>
  <si>
    <t>Миокардна перфузионна сцинтиграфия при натоварване и в покой</t>
  </si>
  <si>
    <t>Перфузионна сцинтиграфия на бял дроб</t>
  </si>
  <si>
    <t>Нуклеарномедицинско търсене на възпалителни огнища с неизвестна локализация</t>
  </si>
  <si>
    <t>Нуклеарномедицинско изследване на Тромбокинетика</t>
  </si>
  <si>
    <t>Нуклеарномедицинско изследване на Еритрокинетика</t>
  </si>
  <si>
    <t>Нуклеарномедицинско изследване на обем на циркулираща кръв</t>
  </si>
  <si>
    <t>Статична сцинтиграфия на бъбреци</t>
  </si>
  <si>
    <t>Нуклеарномедицински каптоприлов тест за реновазална хипертония</t>
  </si>
  <si>
    <t>Динамична сцинтиграфия на бъбреци</t>
  </si>
  <si>
    <t>Нуклеарномедицинско изследване на остатъчна урина + ИНГ</t>
  </si>
  <si>
    <t>Сцинтиграфско изследване на щитовидна жлеза</t>
  </si>
  <si>
    <t>Сцинтиграфски и функционални изследвания на органи и системи</t>
  </si>
  <si>
    <t>НУКЛЕАРНО-МЕДИЦИНСКА ДИАГНОСТИКА IN VIVO</t>
  </si>
  <si>
    <t>КЛИНИКА ПО НУКЛЕАРНА МЕДИЦИНА И МЕТАБОЛИТНА ЛЪЧЕТЕРАПИЯ</t>
  </si>
  <si>
    <t>НУКЛЕАРНО-МЕДИЦИНСКА ДИАГНОСТИКА IN VITRO</t>
  </si>
  <si>
    <t>Хормони и туморни маркери - РИА</t>
  </si>
  <si>
    <t>Радиоимунологичен анализ на пролактин, фоликулостимулиращ хормон(FSH), лутеинизиращ хормон(LH), тиреотропен хормон(TSH), свободен трийодтиронин(FT3), свободен тетрайодтиронин(FT4), кортизол, естрадиол, прогестерон, тестостерон, имунореактивен инсулин, ТАТ, ТПО и др. - за всеки по:</t>
  </si>
  <si>
    <t>Радиоимунологичен анализ на туморни маркери за всички видове – за всеки по:</t>
  </si>
  <si>
    <t>Изследване на пакет от три хормона / туморни маркери</t>
  </si>
  <si>
    <t>Изследване на пакет от пет хормона / туморни маркери</t>
  </si>
  <si>
    <t>ТЕРАПЕВТИЧНИ НУКЛЕАРНО-МЕДИЦИНСКИ ПРОЦЕДУРИ</t>
  </si>
  <si>
    <t>Радиойодтерапия със 131 йод(131I) – за 1 миликюри</t>
  </si>
  <si>
    <t>Нуклеарна метаболитна терапия с 89- стронций(89Sr) за 185MBq</t>
  </si>
  <si>
    <t xml:space="preserve"> </t>
  </si>
  <si>
    <t>Заплащане за извършване по спешност на нуклеарно-медицинско изследване</t>
  </si>
  <si>
    <t>Единично експресно нуклеарномедицинско изследване се извършва със 100 % допълнително заплащане</t>
  </si>
  <si>
    <t>Медико-генетична консултация от професор</t>
  </si>
  <si>
    <t>Медико - генетична консултация на бременни</t>
  </si>
  <si>
    <t>Биохимичен скрининг за болест на Даун и други вродени аномалии в І-ви и ІІ-ри триместър</t>
  </si>
  <si>
    <t>Медико - генетична консултация на бременни Вторично посещение</t>
  </si>
  <si>
    <t>Разширена медико - генетична консултация на пациенти и семейства</t>
  </si>
  <si>
    <t>Медико - генетична консултация на пациенти и семейства</t>
  </si>
  <si>
    <t>Специализиран цитогенетичен анализ /прометафазен анализ, чуплива Х хромозома и др./</t>
  </si>
  <si>
    <t>Постнатален цитогенетичен анализ на периферна кръв чрез GTG и С - бендинг</t>
  </si>
  <si>
    <t>Постнатален цитогенетичен анализ на костен мозък</t>
  </si>
  <si>
    <t>Rapid HIV 1/2</t>
  </si>
  <si>
    <t>Доказване на HIV антигени и антитела с имунологичен метод ELISA</t>
  </si>
  <si>
    <t>Микологична посявка на Саборо</t>
  </si>
  <si>
    <t>Микроскопски препарат за мицели и дрожди</t>
  </si>
  <si>
    <t>Микроскопски препарат по Gram - за гонорея</t>
  </si>
  <si>
    <t>Тривалентна проба за Trihomonas v., Candida, Gardnerellav.</t>
  </si>
  <si>
    <t>Сифилис ELISA IgM/IgG</t>
  </si>
  <si>
    <t>Сифилис неспецифичен - количествен VDRL</t>
  </si>
  <si>
    <t>Сифилис неспецифичен - качествен VDRL</t>
  </si>
  <si>
    <t>Сифилис специфичен - количествен TPHA</t>
  </si>
  <si>
    <t>Сифилис специфичен - качествен TPHA</t>
  </si>
  <si>
    <t>Хламидия трахоматис IgA</t>
  </si>
  <si>
    <t>Хламидия трахоматис IgG</t>
  </si>
  <si>
    <t>Хламидия трахоматис IgM</t>
  </si>
  <si>
    <t xml:space="preserve">Фецес - рутинно изследване за протозои и хелминти </t>
  </si>
  <si>
    <t>Перианален отпечатък, взет със скоч-лента</t>
  </si>
  <si>
    <t>Фецес - микроскопско изследване за чревни хелминти</t>
  </si>
  <si>
    <t>Фецес - нативна намазка с йоден разтвор за откриване на протозойни цисти и трофозоити</t>
  </si>
  <si>
    <t>Фецес - оцветяване по Цил-Нилсен за криптоспоридии, циклоспора и изоспора</t>
  </si>
  <si>
    <t>Фецес - изследване за ларви на хелминти по метода на Берман</t>
  </si>
  <si>
    <t>Експресен имунохроматографски тест за малария</t>
  </si>
  <si>
    <t xml:space="preserve">Кръв - микроскопско изследване за малария морфологична диагностика /оцветяване по Романовски-Гимза на кръвна натривка и дебела кръвна капка за маларийни паразити/ </t>
  </si>
  <si>
    <t>Кръв за малария - определяне на паразитемия</t>
  </si>
  <si>
    <t>Кръв -микроскопско изследване за трипанозома</t>
  </si>
  <si>
    <t>Кръв за бабезиоза</t>
  </si>
  <si>
    <t>Кръв за микрофиларии</t>
  </si>
  <si>
    <t>Пунктат от костен мозък - оцветяване по Романовски-Гимза за лайшмании</t>
  </si>
  <si>
    <t xml:space="preserve">Изследване за Pneumocystis jiroveci  - индуцирана храчка, трахеобронхиален секрет, БАЛ и биопсичен материал </t>
  </si>
  <si>
    <t xml:space="preserve">Изследване за Trichomonas vaginalis - седимент от урина, вагинално съдържимо, уретрален секрет, простатен експримат, еякулат </t>
  </si>
  <si>
    <t>Едновременно определяне на антипаразитни IgM, IgG антитела с имуноензимен метод (ELISA)</t>
  </si>
  <si>
    <t>Определяне на антипаразитни  IgG антитела с имуноензимен метод (ELISA)</t>
  </si>
  <si>
    <t>Едновременно определяне на антипаразитни IgA, IgM и IgG антитела с имуноензимен метод (ELISA)</t>
  </si>
  <si>
    <t>Аспират от лимфен възел - изследване за тъканни паразити</t>
  </si>
  <si>
    <t>Аспират от абсцес - микроскопско изследване за амеби</t>
  </si>
  <si>
    <t>Пунктат от ехинококова киста - определяне на фертилитета</t>
  </si>
  <si>
    <t>Ликвор - изследване на нативен и оцветен препарат за протозои</t>
  </si>
  <si>
    <t>Биопсичен материал от кожа - изследване за микрофиларии, лайшмании, акантамеби и др.</t>
  </si>
  <si>
    <t>Мускулна биопсия за Trichinella spiralis</t>
  </si>
  <si>
    <t>Дуоденално съдържимо - изследване за ларви, яйца и цисти на чревни паразити</t>
  </si>
  <si>
    <t>Културелно изследване за Trichomonas vaginalis</t>
  </si>
  <si>
    <t>Културелно изследване за амеби и бластоцисти</t>
  </si>
  <si>
    <t>Стандартна ЕКГ - 12 канална</t>
  </si>
  <si>
    <t>Тъканен Доплер ехокардиография</t>
  </si>
  <si>
    <t>Стрес  ехокардиография</t>
  </si>
  <si>
    <t>Добутаминов ВЕТ</t>
  </si>
  <si>
    <t>Стандартен велоергометричен тест /ВЕТ/</t>
  </si>
  <si>
    <t>Холтер 24ч АН</t>
  </si>
  <si>
    <t>Холтер 24ч ЕКГ</t>
  </si>
  <si>
    <t>Стандартна трансторакална ехокардиография</t>
  </si>
  <si>
    <t>ФУНКЦИОНАЛНА ДИАГНОСТИКА</t>
  </si>
  <si>
    <t>Контраст за Магнитно-резонансна томография</t>
  </si>
  <si>
    <t>ОБРАЗНА ДИАГНОСТИКА</t>
  </si>
  <si>
    <r>
      <rPr>
        <b/>
        <i/>
        <sz val="11"/>
        <rFont val="Times New Roman"/>
        <family val="1"/>
        <charset val="204"/>
      </rPr>
      <t>Секрети</t>
    </r>
    <r>
      <rPr>
        <sz val="11"/>
        <rFont val="Times New Roman"/>
        <family val="1"/>
        <charset val="204"/>
      </rPr>
      <t>: външна фистула, раневи секрет, секрет от дрен, секрет от носна кухина, други неописани по-горе.</t>
    </r>
  </si>
  <si>
    <t>Гинекологична цитология - Преценка по РАР и/или Bethesda на материал от PVCU и CC</t>
  </si>
  <si>
    <t>Отпечатъци от туморни формации и кюретажни материали от различни органни локализации</t>
  </si>
  <si>
    <t>Тънкоиглени аспирационни биопсии /ТАБ/ от туморни формации с различна органна локализация</t>
  </si>
  <si>
    <r>
      <rPr>
        <b/>
        <i/>
        <sz val="11"/>
        <rFont val="Times New Roman"/>
        <family val="1"/>
        <charset val="204"/>
      </rPr>
      <t xml:space="preserve">Лаважни материали - </t>
    </r>
    <r>
      <rPr>
        <sz val="11"/>
        <rFont val="Times New Roman"/>
        <family val="1"/>
        <charset val="204"/>
      </rPr>
      <t xml:space="preserve">бронхо-алвеоларен лаваж, интрадуктален лаваж, перитонеален смив, други; </t>
    </r>
    <r>
      <rPr>
        <b/>
        <i/>
        <sz val="11"/>
        <rFont val="Times New Roman"/>
        <family val="1"/>
        <charset val="204"/>
      </rPr>
      <t>Течни материали от други телесни кухини</t>
    </r>
    <r>
      <rPr>
        <sz val="11"/>
        <rFont val="Times New Roman"/>
        <family val="1"/>
        <charset val="204"/>
      </rPr>
      <t xml:space="preserve"> - ликвор, стави, други; </t>
    </r>
    <r>
      <rPr>
        <b/>
        <i/>
        <sz val="11"/>
        <rFont val="Times New Roman"/>
        <family val="1"/>
        <charset val="204"/>
      </rPr>
      <t>Урина за Neo клетки</t>
    </r>
    <r>
      <rPr>
        <sz val="11"/>
        <rFont val="Times New Roman"/>
        <family val="1"/>
        <charset val="204"/>
      </rPr>
      <t xml:space="preserve"> /3-5 проби/; </t>
    </r>
    <r>
      <rPr>
        <b/>
        <i/>
        <sz val="11"/>
        <rFont val="Times New Roman"/>
        <family val="1"/>
        <charset val="204"/>
      </rPr>
      <t>Белодробна катетер биопсия</t>
    </r>
    <r>
      <rPr>
        <sz val="11"/>
        <rFont val="Times New Roman"/>
        <family val="1"/>
        <charset val="204"/>
      </rPr>
      <t xml:space="preserve">/БК/, </t>
    </r>
    <r>
      <rPr>
        <b/>
        <i/>
        <sz val="11"/>
        <rFont val="Times New Roman"/>
        <family val="1"/>
        <charset val="204"/>
      </rPr>
      <t xml:space="preserve">Белодробна четкова биопсия </t>
    </r>
    <r>
      <rPr>
        <sz val="11"/>
        <rFont val="Times New Roman"/>
        <family val="1"/>
        <charset val="204"/>
      </rPr>
      <t xml:space="preserve">/ЧБ/ </t>
    </r>
  </si>
  <si>
    <r>
      <t xml:space="preserve">Течна цитология - </t>
    </r>
    <r>
      <rPr>
        <sz val="11"/>
        <rFont val="Times New Roman"/>
        <family val="1"/>
        <charset val="204"/>
      </rPr>
      <t>плеврален пунктат, перикарден пунктат, асцитна течност, перитонеална течност, храчка /2-3 проби/, очни лезии</t>
    </r>
  </si>
  <si>
    <t>Транспортиране на трупове на територията на град Плевен</t>
  </si>
  <si>
    <t>Предоставяне на копие от аутопсичен протокол на застрахователни компании</t>
  </si>
  <si>
    <t>Предоставяне на копие от аутопсичен протокол на физически лица</t>
  </si>
  <si>
    <t>Препис на биопсичен резултат</t>
  </si>
  <si>
    <t>Тоалет на покойника</t>
  </si>
  <si>
    <t>Съхранение на труп в хладилна камера за 24 часа</t>
  </si>
  <si>
    <t>Престой в зала на труп до 24 часа</t>
  </si>
  <si>
    <t>Аутопсия</t>
  </si>
  <si>
    <t>Консултация на готови хистологични препарати от хабилитирано лице</t>
  </si>
  <si>
    <t>Консултация на готови хистологични препарати от специалист</t>
  </si>
  <si>
    <t>Спешно изследване на гефрирно блокче</t>
  </si>
  <si>
    <t>Имунохистохимично изследване на други туморни маркери от готово парафиново блокче (панел 6 маркера)</t>
  </si>
  <si>
    <t>Имунохистохимично изследване на други туморни маркери от готово парафиново блокче 5 маркер</t>
  </si>
  <si>
    <t>Имунохистохимично изследване на други туморни маркери от готово парафиново блокче (панел 4 маркера)</t>
  </si>
  <si>
    <t>Имунохистохимично изследване на други туморни маркери от готово парафиново блокче - 3 маркер</t>
  </si>
  <si>
    <t>Имунохистохимично изследване на други туморни маркери от готово парафиново блокче - 2 маркер</t>
  </si>
  <si>
    <t>Имунохистохимично изследване на други туморни маркери от готово парафиново блокче - 1 маркер</t>
  </si>
  <si>
    <t>Имунохистохимично изследване на  HER 2 на пациенти с РМЖ сп тумори от готово парафиново блокче</t>
  </si>
  <si>
    <t>Имунохистохимично изследване на естроген, прогестерон, Рецептори  на пациенти с РМЖ от готово парафиново блокче</t>
  </si>
  <si>
    <t>Имунохистохимично изследване на естроген, прогестерон, Рецептори и HER2 на пациенти с РМЖ от готово парафиново блокче</t>
  </si>
  <si>
    <t>Хистохимично изследване на парафинов срез с 1 реактив</t>
  </si>
  <si>
    <t>Изготвяне на хистологичен препарат от готово парафиново блокче</t>
  </si>
  <si>
    <t>Изработване и отговор на цитологично изследване с 2 препарата</t>
  </si>
  <si>
    <t>Цялостна изработка и отговор на биопсично изследване (1 бр.)</t>
  </si>
  <si>
    <t>ОТДЕЛЕНИЕ ПО ОБЩА И КЛИНИЧНА ПАТОЛОГИЯ</t>
  </si>
  <si>
    <t>ГАСТРОДИАГНОСТИЧНО ОТДЕЛЕНИЕ</t>
  </si>
  <si>
    <t>Ехография на корем, ретроперитонеум и таз</t>
  </si>
  <si>
    <t>Фиброгастроскопия</t>
  </si>
  <si>
    <t>Фиброгастродуоденоскопия</t>
  </si>
  <si>
    <t>Ректороманоскопия</t>
  </si>
  <si>
    <t>Фибросигмоидоскопия /без анестезия/</t>
  </si>
  <si>
    <t>Фиброколоноскопия /без анестезия/</t>
  </si>
  <si>
    <t>ПТС /Перкутанна трансхепатална холангиопанкреатография/</t>
  </si>
  <si>
    <t>ТАБ /Тънкоиглена аспирационна биопсия/</t>
  </si>
  <si>
    <t xml:space="preserve">Перкутанен трансхепатален дренаж на жлъчни пътища </t>
  </si>
  <si>
    <t>ЕРХП /Ендоскопска ретроградна холангиопанкреатография/</t>
  </si>
  <si>
    <t>Папилосфинктеротомия с екстракция на конкременти от дуктус холедохус</t>
  </si>
  <si>
    <t>Полипектомия</t>
  </si>
  <si>
    <t>Хемостаза</t>
  </si>
  <si>
    <t>Екстракция на чуждо тяло</t>
  </si>
  <si>
    <t>Склерозиране на варици</t>
  </si>
  <si>
    <t>Балонна дилатация на хранопровод</t>
  </si>
  <si>
    <t>Сляпа чернодробна биопсия</t>
  </si>
  <si>
    <t>Налагане на стент на жлъчни пътища</t>
  </si>
  <si>
    <t>Оперативно лечение при заболявания на ретина, стъкловидно тяло и травми, засягащи задния очен сегмент</t>
  </si>
  <si>
    <t xml:space="preserve">         - леглоден в Клиника по физикална и рехабилитационна медицина</t>
  </si>
  <si>
    <t xml:space="preserve">         - леглоден в хирургична клиника/отделение</t>
  </si>
  <si>
    <t xml:space="preserve">         - леглоден в нехирургична клиника/отделение</t>
  </si>
  <si>
    <t xml:space="preserve">         - леглоден в КАИЛ</t>
  </si>
  <si>
    <t xml:space="preserve">Болнично лечение на здравно неосигурени пациенти </t>
  </si>
  <si>
    <t>Повторен болничен престой по една и съща клинична пътека за леглоден
в един и същ календарен месец /рехоспитализация/по желание на пациент</t>
  </si>
  <si>
    <t xml:space="preserve">          -  с терапевтично лечение</t>
  </si>
  <si>
    <t xml:space="preserve"> - цената на КП по 
   ценоразписа,  пропорционално на пролежаните дни  и 
потребителска такса за пролежаните дни</t>
  </si>
  <si>
    <t>40.00 лв. за леглоден</t>
  </si>
  <si>
    <t>50.00 лв. за леглоден</t>
  </si>
  <si>
    <t>леглоден</t>
  </si>
  <si>
    <t>КЛИНИКА ПО ОЧНИ БОЛЕСТИ</t>
  </si>
  <si>
    <t>Амбулаторна помощ:</t>
  </si>
  <si>
    <t>Преглед първичен от лекар специалист офталмолог</t>
  </si>
  <si>
    <t>Вторичен преглед от лекар специалист офталмолог</t>
  </si>
  <si>
    <t>Преглед от хабилитиран специалист офталмолог</t>
  </si>
  <si>
    <t>Манипулации:</t>
  </si>
  <si>
    <t>Определяне на рефракция със сферични лещи - субективно</t>
  </si>
  <si>
    <t>Определяне на рефракция при астигматизъм - субективно</t>
  </si>
  <si>
    <t>Обективно определяне на рефракция  със скиаскопия</t>
  </si>
  <si>
    <t>Авторефрактомия</t>
  </si>
  <si>
    <t>Бинокулярно зрение</t>
  </si>
  <si>
    <t>Изследване на цветното зрение /цветни таблици/</t>
  </si>
  <si>
    <t>Гониоскопия</t>
  </si>
  <si>
    <t>Биомикроскопия</t>
  </si>
  <si>
    <t>Очни дъна /бинокулярно изследване/</t>
  </si>
  <si>
    <t>Очна дънна ретинена периферия - Голдман</t>
  </si>
  <si>
    <t>Екзофталмометрия</t>
  </si>
  <si>
    <t>Проследяване на вътреочно налягане</t>
  </si>
  <si>
    <t>Ехография на орбита</t>
  </si>
  <si>
    <t>Изследване на слъзна секреция /вкл. промивка/</t>
  </si>
  <si>
    <t>Локализация на чуждо тяло в очната ябълка и орбита</t>
  </si>
  <si>
    <t>Субконюнктивна инжекция</t>
  </si>
  <si>
    <t>Измерване на зрителната острона на деца до 6 г.</t>
  </si>
  <si>
    <t>Скиаскопия на деца до 6 г.</t>
  </si>
  <si>
    <t>Остраняване на шевове от корнея и склера</t>
  </si>
  <si>
    <t>Остраняване на чужди тела от конюнктива</t>
  </si>
  <si>
    <t>Остраняване на милиум от клепач, калциени инфаркти от конюнктивата</t>
  </si>
  <si>
    <t>Остраняване на чужди тела от роговица</t>
  </si>
  <si>
    <t>Тонометрия - безконтактна</t>
  </si>
  <si>
    <t>Тониметрия - Маклаков</t>
  </si>
  <si>
    <t>Компютърна периметрия</t>
  </si>
  <si>
    <t>Ехография А</t>
  </si>
  <si>
    <t>Ехография В</t>
  </si>
  <si>
    <t>Поставяне на интравитреална инжекция</t>
  </si>
  <si>
    <t>Доплащане за роговична тъкан</t>
  </si>
  <si>
    <t>Козметичен окулопластичен лифтинг с мезоконци</t>
  </si>
  <si>
    <t xml:space="preserve">Козметичен оперативен окулопластичен лифтинг </t>
  </si>
  <si>
    <t>Шев на обширна разкъсна рана - небце, устна лигавица, устни, кожа, лице</t>
  </si>
  <si>
    <t>Атравматична обработка на рана на лице и шия</t>
  </si>
  <si>
    <t>Биопсия от различни тъкани /кожа, мускули, кости, жлези, лигавица, лимфни възли/</t>
  </si>
  <si>
    <t>Хирургична подготовка на меките тъкани на една челюстна половина за протезиране</t>
  </si>
  <si>
    <t>закрито наместване на темпоромандибуларна луксация</t>
  </si>
  <si>
    <t>Ретенционна киста на малка слюнчена жлеза на долната устна и буза</t>
  </si>
  <si>
    <t>Остраняване на слюнчен камък от канала на слюнчена жлеза</t>
  </si>
  <si>
    <t>Марсупиелизация на на киста на слюнчена жлеза</t>
  </si>
  <si>
    <t>Серклаж и суспензивна фиксация</t>
  </si>
  <si>
    <t>Оперативно отстраняване на остеосинтезен материал</t>
  </si>
  <si>
    <t>Репозиция и фиксация на луксиран или експулсиран зъб</t>
  </si>
  <si>
    <t>Сваляне на шина /1 бр./</t>
  </si>
  <si>
    <t>Поставяне и фиксиране на шина /1 бр./</t>
  </si>
  <si>
    <t>Цена на шини, плаки, серклажи, винтове и лигатурна тел</t>
  </si>
  <si>
    <t>Репозиция и фиксация на фрактурирани носни кости</t>
  </si>
  <si>
    <t>Оперативна репозиция и фиксация на фрактурирана долна челюст</t>
  </si>
  <si>
    <t>Ортопедично лечение на долно или горно челюстни фрактури</t>
  </si>
  <si>
    <t>Кистектомия на неодонтогенни кисти</t>
  </si>
  <si>
    <t>Отстраняване на чуждо тяло от меките /тъкани и челюсти/</t>
  </si>
  <si>
    <t>Секвестректомия при остеомиелит</t>
  </si>
  <si>
    <t>Радикална операция на максиларен синус /по Калдвел - Люк/</t>
  </si>
  <si>
    <t>Затваряне на перфорация на максиларен синус по Реерман</t>
  </si>
  <si>
    <t>Кистектомия на одонтогенна киста /с големина над 3 зъба/</t>
  </si>
  <si>
    <t>Кистектомия на одонтогенна киста /с големина до 3 зъба/</t>
  </si>
  <si>
    <t>Екстирпация на челюстна киста чрез алвеолата</t>
  </si>
  <si>
    <t>Френулотомия с пластика</t>
  </si>
  <si>
    <t>Екстраорална инцизия на абсцес/флегмон</t>
  </si>
  <si>
    <t>Интраорална инцизия на абсцес/флегмон</t>
  </si>
  <si>
    <t>Инцизия на субпериостален или субмокозен абсцес</t>
  </si>
  <si>
    <t>Гермектомия</t>
  </si>
  <si>
    <t>Разкриване на зъб за ортодонтско лечение</t>
  </si>
  <si>
    <t>Химисекция на многокоренов зъб</t>
  </si>
  <si>
    <t>Апикална остеотомия на молар</t>
  </si>
  <si>
    <t>Апикална остеотомия на премолар</t>
  </si>
  <si>
    <t>Апикална остеотомия на фронтален зъб</t>
  </si>
  <si>
    <t>Спиране на следекстракционен кръвоизлив</t>
  </si>
  <si>
    <t>Одонтектомия на ретиниран зъб</t>
  </si>
  <si>
    <t>Одонтектомия чрез трепанация на дълбоко разрушен или полуретиниран зъб</t>
  </si>
  <si>
    <t>Екстракция на корените на дълбоко фрактуриран зъб</t>
  </si>
  <si>
    <t>Екстракция на многокоренов зъб</t>
  </si>
  <si>
    <t>Екстракция на еднокоренов зъб</t>
  </si>
  <si>
    <t>Местна анестезия</t>
  </si>
  <si>
    <t>Сваляне на конци</t>
  </si>
  <si>
    <t>Превръзка - еднократно</t>
  </si>
  <si>
    <t>Преглед вторичен от специалист ЛЧХ</t>
  </si>
  <si>
    <t>Преглед първичен от специалист ЛЧХ</t>
  </si>
  <si>
    <t>Дейности, касаещи ЛЧХ</t>
  </si>
  <si>
    <t>КЛИНИКА ПО УШНО-НОСНО-ГЪРЛЕНИ БОЛЕСТИ</t>
  </si>
  <si>
    <t xml:space="preserve">Медикаменти включени към обща анестезия </t>
  </si>
  <si>
    <t>Обща или венозна анестезия за 1 час</t>
  </si>
  <si>
    <t>Контролен преглед след някоя от горните дейности</t>
  </si>
  <si>
    <t>Лечение на пулпит или периодонтит на постоянен зъб /вкл. всички дейности без обтурация/</t>
  </si>
  <si>
    <t>Лечение на пулпит или периодонтит на времене зъб /вкл. всички дейности без обтурация/</t>
  </si>
  <si>
    <t>Обтурация  с амалгама или химичен/фотополимизиращ композит</t>
  </si>
  <si>
    <t>Обстоен преглед от лекар - специалист по дентална медицина</t>
  </si>
  <si>
    <t>Консервативно лечение под обща анестезия в областта на денталната медицина:</t>
  </si>
  <si>
    <t>Подготовка на инструменти за хирургична обработка/процедура и асистенция</t>
  </si>
  <si>
    <t>Хирургична превръзка</t>
  </si>
  <si>
    <t>Поставяне на абокат</t>
  </si>
  <si>
    <t>Венозна инжекция</t>
  </si>
  <si>
    <t>Щипкова биопсия</t>
  </si>
  <si>
    <t>Ото-акустични емисии</t>
  </si>
  <si>
    <t>Тимпанометрия</t>
  </si>
  <si>
    <t>Аудиометрия</t>
  </si>
  <si>
    <t>Камертонални проби</t>
  </si>
  <si>
    <t>Инфилтративна Lrido аnestesia</t>
  </si>
  <si>
    <t>Сваляне на конци от хирургична рана</t>
  </si>
  <si>
    <t>Пневмомасаж по Полицер</t>
  </si>
  <si>
    <t>Поставяне на дренаж при хирургична рана</t>
  </si>
  <si>
    <t>Смяна на трахеостомна канюла</t>
  </si>
  <si>
    <t>Репонация на носни кости</t>
  </si>
  <si>
    <t>Екстракция на чуждо тяло от външен слухов проход</t>
  </si>
  <si>
    <t>Екстракция на чуждо тяло от фаринкс/устна кухина</t>
  </si>
  <si>
    <t>Екстракция на чуждо тяло от носна кухина</t>
  </si>
  <si>
    <t>Пункция на максиларен синус</t>
  </si>
  <si>
    <t>Парацентеза</t>
  </si>
  <si>
    <t>Хирургична обработка на рана с шев на рана</t>
  </si>
  <si>
    <t>Хирургична обработка на рана без шев на рана</t>
  </si>
  <si>
    <t>Промивка на ухо</t>
  </si>
  <si>
    <t>Инцизия на гнойник на глава и шия</t>
  </si>
  <si>
    <t>Инцизия на цирей в носна кухина</t>
  </si>
  <si>
    <t>Инцизия на цирей в ухо</t>
  </si>
  <si>
    <t>Инцизия на перитонзиларен абсцес</t>
  </si>
  <si>
    <t>Спиране на кървене от носа – предна и задна тампонада</t>
  </si>
  <si>
    <t>Спиране на кървене от носа – предна тампонада</t>
  </si>
  <si>
    <t>Преглед от хабилитирано лице УНГ болести</t>
  </si>
  <si>
    <t>Преглед вторичен от лекар специалист УНГ болести</t>
  </si>
  <si>
    <t>Преглед първичен от лекар специалист УНГ болести</t>
  </si>
  <si>
    <t>Дейности, касаещи УНГ болести</t>
  </si>
  <si>
    <t>НЕВРОЛОГИЧНА КЛИНИКА</t>
  </si>
  <si>
    <t>Преглед от хабилитирано лице - специалист "Нервни болести"</t>
  </si>
  <si>
    <t>Преглед първичен от специалист "Нервни болести"</t>
  </si>
  <si>
    <t>Преглед вторичен от специалист "Нервни болести"</t>
  </si>
  <si>
    <t>Трансфонтанелна ехография</t>
  </si>
  <si>
    <t>Електроенцефалография (ЕЕГ)</t>
  </si>
  <si>
    <t>Електромиография (ЕМГ)</t>
  </si>
  <si>
    <t>Евокирани потенциали</t>
  </si>
  <si>
    <t>Скарификационна проба за антибиотик</t>
  </si>
  <si>
    <t>Профилактични прегледи на лица над 18 г. от лекар - "нервни болести"</t>
  </si>
  <si>
    <t>Профилактични прегледи на лица над 18 г. от невролог хабилитирано лице</t>
  </si>
  <si>
    <t>КЛИНИКА ПО ПНЕВМОЛОГИЯ И ФТИЗИАТРИЯ</t>
  </si>
  <si>
    <t>Полисомнографско изследване и СРАР – терапия с титриране на лечебното налягане</t>
  </si>
  <si>
    <t>Манту</t>
  </si>
  <si>
    <t>Функционално изследване на дишането</t>
  </si>
  <si>
    <t>Функционално изследване на дишането с бронходилататорен апарат</t>
  </si>
  <si>
    <t>Ехография на бял дроб</t>
  </si>
  <si>
    <t>Плеврална пункция</t>
  </si>
  <si>
    <t>Изследване на дифузията на газове в белите дробове</t>
  </si>
  <si>
    <t>Амбулаторен преглед при специалист пулмолог /първичен/</t>
  </si>
  <si>
    <t>Амбулаторен преглед при специалист пулмолог /вторичен/</t>
  </si>
  <si>
    <t xml:space="preserve">Амбулаторен преглед при специалист пулмолог - хабилитирано лице </t>
  </si>
  <si>
    <t>КЛИНИКА ПО НЕФРОЛОГИЯ И ДИАЛИЗА</t>
  </si>
  <si>
    <t>Отделение по диализа</t>
  </si>
  <si>
    <t>Хемодиализна процедура</t>
  </si>
  <si>
    <t>Лечение с перитонеална диализа без апарат</t>
  </si>
  <si>
    <t>Амбулаторен преглед при специалист нефролог /първичен/</t>
  </si>
  <si>
    <t>Амбулаторен преглед при специалист нефролог /вторичен/</t>
  </si>
  <si>
    <t xml:space="preserve">Амбулаторен преглед при специалист нефролог - хабилитирано лице </t>
  </si>
  <si>
    <t>КЛИНИКА ПО УРОЛОГИЯ</t>
  </si>
  <si>
    <t>Консумативи за високотехнологична лапароскопска урологична операция</t>
  </si>
  <si>
    <t>Преглед от хабилитиран специалист Уролог</t>
  </si>
  <si>
    <t>Първичен преглед от лекар уролог  (консултация)</t>
  </si>
  <si>
    <t>Вторичен преглед от лекар специалист уролог</t>
  </si>
  <si>
    <t>Трансректална ехография на простатата</t>
  </si>
  <si>
    <t xml:space="preserve">Ехография на отделителна система </t>
  </si>
  <si>
    <t>Отстраняване на чужди тела от мъжка полова система</t>
  </si>
  <si>
    <t>Катетеризация на пикочен мехур</t>
  </si>
  <si>
    <t>Катетеризация на пикочен мехур с водач</t>
  </si>
  <si>
    <t>Промивка на пикочен мехур с антисептичен разтвор</t>
  </si>
  <si>
    <t>Превръзка на малки рани(до 3см,повърхностни),първична обработка</t>
  </si>
  <si>
    <t xml:space="preserve"> Превръзка на големи рани(над 3см,повърхностни),първична обработка</t>
  </si>
  <si>
    <t xml:space="preserve"> Големи рани(над 3см,повърхностни),инцизия и шев</t>
  </si>
  <si>
    <t>Отстраняване на конци-малки рани</t>
  </si>
  <si>
    <t>Отстраняване на конци-големи рани</t>
  </si>
  <si>
    <t xml:space="preserve">Смяна на нефростома </t>
  </si>
  <si>
    <t>Промивка на нефростома</t>
  </si>
  <si>
    <t>Цистоскопия</t>
  </si>
  <si>
    <t xml:space="preserve">Репониране на парафимоза </t>
  </si>
  <si>
    <t>Поставяне на уртетрален стент  тип JJ</t>
  </si>
  <si>
    <t>Ползване на лазерно влакно</t>
  </si>
  <si>
    <t>При извършване на оперативна интервенция - уролог</t>
  </si>
  <si>
    <t>60% от КП</t>
  </si>
  <si>
    <t>КЛИНИКА ПО АКУШЕРСТВО И ГИНЕКОЛОГИЯ</t>
  </si>
  <si>
    <t>Ултразвуково изследване</t>
  </si>
  <si>
    <t>Кардиотокографско изследване на плода /NST/</t>
  </si>
  <si>
    <t>Пакет от двете изследвания</t>
  </si>
  <si>
    <t>Преждевременно прекъсване на бременността по желание на пациентка</t>
  </si>
  <si>
    <t>Първичен преглед от АГ специалист</t>
  </si>
  <si>
    <t>Вторичен преглед от АГ специалист</t>
  </si>
  <si>
    <t>Преглед от хабилитирано лице</t>
  </si>
  <si>
    <t>Преглед от АГ специалист +УЗ иследване /пакет/</t>
  </si>
  <si>
    <t>Поставяне на IUD</t>
  </si>
  <si>
    <t>Екстракция на IUD /без абразио пробатория/</t>
  </si>
  <si>
    <t>Отстраняване на конци от оперативна рана + превръзка /за неосигурени, и/или извън района на ДКБ кабинет/</t>
  </si>
  <si>
    <t>Превръзка на оперативна рана /за неосигурени, и/или извън района на ДКБ кабинет/</t>
  </si>
  <si>
    <t xml:space="preserve">Индивидуален акушерски пост по време на  раждане </t>
  </si>
  <si>
    <t>Индивидуален /самостоятелен/ акушерски пост -12 часа</t>
  </si>
  <si>
    <t>Медицинска консултации по документи и резултати</t>
  </si>
  <si>
    <t>Консултация/практически опит- кърмене</t>
  </si>
  <si>
    <t>30.00 лв. с ДДС</t>
  </si>
  <si>
    <t>10.00 лв. с ДДС</t>
  </si>
  <si>
    <t>12 часа</t>
  </si>
  <si>
    <t>Денонощен престой на новородени бебета по желания на родителите /след приключване на клиничната пътека/</t>
  </si>
  <si>
    <t>Стомашна промивка</t>
  </si>
  <si>
    <t>Клизма</t>
  </si>
  <si>
    <t>Индивидуални грижи за новородено до 6 часа</t>
  </si>
  <si>
    <t>Индивидуални грижи за новородено до 12 часа</t>
  </si>
  <si>
    <t>Индивидуални грижи за новородено</t>
  </si>
  <si>
    <t>Групова психотерапия</t>
  </si>
  <si>
    <t>Индивидуална психотерапия</t>
  </si>
  <si>
    <t>Семейно консултиране с психолог</t>
  </si>
  <si>
    <t>Индивидуална консултация с психолог</t>
  </si>
  <si>
    <t>Проследяване от специалист-неонатолог на рисково новородено, включително недоносени  до 12 м., включващо:
            - Ежемесечен преглед и оценка на психо-моторното развитие
            - Консултация за хранене и захранване
            - Трансфонтанелна</t>
  </si>
  <si>
    <t xml:space="preserve">Проследяване от специалист-неонатолог на рисково новородено, включително недоносени  до 6 м., включващо:
            - Ежемесечен преглед и оценка на психо-моторното развитие
            - Консултация за хранене и захранване
            - Трансфонтанелна </t>
  </si>
  <si>
    <t>Проследяване от педиатър на доносено новородено до 12 м., включващо:
            - Ежемесечен преглед и оценка на психо-моторното развитие
            - Консултация за хранене и захранване
            - Трансфонтанелна и абдоминална ехография на възраст 1</t>
  </si>
  <si>
    <t xml:space="preserve">Проследяване от педиатър на доносено новородено до 6 м., включващо:
            - Ежемесечен преглед и оценка на психо-моторното развитие
            - Консултация за хранене и захранване
            - Трансфонтанелна и абдоминална ехография на възраст 1 </t>
  </si>
  <si>
    <t>Пакет от двете ехографии</t>
  </si>
  <si>
    <t>Абдоминална ехография</t>
  </si>
  <si>
    <t>Консултация по документи и резултати</t>
  </si>
  <si>
    <t>Консултативен вторичен преглед от педиатър/неонатолог/</t>
  </si>
  <si>
    <t>Преглед от хабилитирано лице педиатър/неонатолог/</t>
  </si>
  <si>
    <t>Консултативен първичен преглед от неонатолог</t>
  </si>
  <si>
    <t>Консултативен първичен преглед от педиатър</t>
  </si>
  <si>
    <t>КЛИНИКА ПО НЕОНАТОЛОГИЯ</t>
  </si>
  <si>
    <t>пакет</t>
  </si>
  <si>
    <t>час</t>
  </si>
  <si>
    <t>до 12 часа</t>
  </si>
  <si>
    <t>до 6 часа</t>
  </si>
  <si>
    <t>проба</t>
  </si>
  <si>
    <t>брой терапия 
на човек</t>
  </si>
  <si>
    <t>Ехография на млечни жлези</t>
  </si>
  <si>
    <t>Промивка на хемопорт</t>
  </si>
  <si>
    <t>Ползване на Ултрасижън</t>
  </si>
  <si>
    <t>Преглед от специалист хабилитирано лице</t>
  </si>
  <si>
    <t>Амбулаторен преглед при специалист онкохирург /вторичен/</t>
  </si>
  <si>
    <t>Амбулаторен преглед при специалист онкохирург /първичен/</t>
  </si>
  <si>
    <t>Смяна на превръзка</t>
  </si>
  <si>
    <t>Екстирпация на нокът</t>
  </si>
  <si>
    <t>Ексцизия на груб цикатрикс с последващ естетичен шев</t>
  </si>
  <si>
    <t>Инцизия на повърхностни гнойници с дренаж</t>
  </si>
  <si>
    <t>Отстраняване на конци</t>
  </si>
  <si>
    <t>Обработка на рани с шев при необходимост</t>
  </si>
  <si>
    <t>Пункция на киста</t>
  </si>
  <si>
    <t>Парастомална клизма</t>
  </si>
  <si>
    <t xml:space="preserve">Клизма /per rectum/ </t>
  </si>
  <si>
    <t>Подготовка на пациент за ФКС</t>
  </si>
  <si>
    <t>Пункция и наблюдение при пациент с асцит</t>
  </si>
  <si>
    <t>Щанцова дебелоиглена биопсия с локална анестезия /включва пункционна игла/</t>
  </si>
  <si>
    <t>Биопсия от различни тъкани с локална анестезия</t>
  </si>
  <si>
    <t>Ексцизия на кожна лезия</t>
  </si>
  <si>
    <t>КЛИНИКА ПО ОНКОЛОГИЧНА ХИРУРГИЯ</t>
  </si>
  <si>
    <t>Преглед от специалист ревматолог - хабилитирано лице</t>
  </si>
  <si>
    <t>Преглед вторичен от специалист ревматолог</t>
  </si>
  <si>
    <t>Преглед първичен от специалист ревматолог</t>
  </si>
  <si>
    <t>Венозна инфузия над 30 мин.</t>
  </si>
  <si>
    <t>КЛИНИКА ПО РЕВМАТОЛОГИЯ</t>
  </si>
  <si>
    <t>ОТДЕЛЕНИЕ ЗА ДИСПАРНСЕРНО НАБЛЮДЕНИЕ НА БОЛНИ С ПСИХИЧНИ ЗАБОЛЯВАНИЯ</t>
  </si>
  <si>
    <t>Амбулаторен преглед при специалист психиатър - първичен</t>
  </si>
  <si>
    <t>Амбулаторен преглед при специалист психиатър - вторичен</t>
  </si>
  <si>
    <t>Амбулаторен преглед при специалист психиатър - хабилитирано лице</t>
  </si>
  <si>
    <t>Медицинско удостоверение, неизискващо преглед</t>
  </si>
  <si>
    <t>Медицинско удостоверение, изискващо преглед</t>
  </si>
  <si>
    <t>Медицински документ - дубликат</t>
  </si>
  <si>
    <t>Психологично изследване</t>
  </si>
  <si>
    <t>Потребителска такса за оказана мед. помощ</t>
  </si>
  <si>
    <t>Потребителска такса за ден болнично лечение</t>
  </si>
  <si>
    <t>ден</t>
  </si>
  <si>
    <t>преглед</t>
  </si>
  <si>
    <t>ЕКГ - запис</t>
  </si>
  <si>
    <t>Рентгенография на бял дроб /ФАС/</t>
  </si>
  <si>
    <t>Рентгенография на бял дроб /ФАС и профил/</t>
  </si>
  <si>
    <t>Рентгенография на бял дроб /профил/</t>
  </si>
  <si>
    <t>Функционално изследване на дишането /ФИД/</t>
  </si>
  <si>
    <t>Класическа електродиагностика</t>
  </si>
  <si>
    <t>Антропометрични изследвания</t>
  </si>
  <si>
    <t>Тестуване на ЦНС</t>
  </si>
  <si>
    <t>Мануална вертебротерапия</t>
  </si>
  <si>
    <t>Плантограма</t>
  </si>
  <si>
    <t>ММТ на сегмент и тяло</t>
  </si>
  <si>
    <t>Измервания и изследвания</t>
  </si>
  <si>
    <t>Артромот</t>
  </si>
  <si>
    <t>Велотренировка</t>
  </si>
  <si>
    <t>Екстензионна терапия</t>
  </si>
  <si>
    <t>Автогенна тренировка</t>
  </si>
  <si>
    <t>Дижателна гимнастика</t>
  </si>
  <si>
    <t>Кинезитерапия със специални методики</t>
  </si>
  <si>
    <t>Индивидуална кинезитерапия</t>
  </si>
  <si>
    <t>Кинезитерапия</t>
  </si>
  <si>
    <t>Екстензионвибратор /масажен стол/</t>
  </si>
  <si>
    <t>Специален масаж</t>
  </si>
  <si>
    <t>Лечебен масаж - частичен /крайници, гръб, яка/</t>
  </si>
  <si>
    <t>Лечебен масаж - частичен среден</t>
  </si>
  <si>
    <t>Лечебен масаж - частичен малък</t>
  </si>
  <si>
    <t>Лечебен масаж</t>
  </si>
  <si>
    <t>Криотерапия с НЧТ и гел</t>
  </si>
  <si>
    <t>Криотерапия с гел</t>
  </si>
  <si>
    <t>Криотерапия с кинезитерапия</t>
  </si>
  <si>
    <t>Криотерапия</t>
  </si>
  <si>
    <t>Сауна</t>
  </si>
  <si>
    <t>Локална вана</t>
  </si>
  <si>
    <t>Лекарствена вана</t>
  </si>
  <si>
    <t>Подводен душов масаж</t>
  </si>
  <si>
    <t>Парафин</t>
  </si>
  <si>
    <t>Термотерапия</t>
  </si>
  <si>
    <t>Лазерпунктура на схема</t>
  </si>
  <si>
    <t>Лазертерапия</t>
  </si>
  <si>
    <t>Солукс</t>
  </si>
  <si>
    <t>УВО</t>
  </si>
  <si>
    <t>Светлолечение и лазертерапия</t>
  </si>
  <si>
    <t>Инхалации при леглото на болния</t>
  </si>
  <si>
    <t>Инхалации в електрозала</t>
  </si>
  <si>
    <t>Електростимулация /гастроема/ при леглото на болния</t>
  </si>
  <si>
    <t xml:space="preserve">         Тур 12 - ЦНС</t>
  </si>
  <si>
    <t xml:space="preserve">         Тур 12 с прекъсвач /периферен нерв/</t>
  </si>
  <si>
    <t xml:space="preserve">         Тур 12-биполярна</t>
  </si>
  <si>
    <t xml:space="preserve">         Тур 24</t>
  </si>
  <si>
    <t>Електростимулация</t>
  </si>
  <si>
    <t>Ултразвук и фонофореза</t>
  </si>
  <si>
    <t>Импулсно магнитно поле</t>
  </si>
  <si>
    <t>Д Арсонвал</t>
  </si>
  <si>
    <t>Високочестотни токове</t>
  </si>
  <si>
    <t>Нискочестотни и средночестотни токове</t>
  </si>
  <si>
    <t>Електролечение</t>
  </si>
  <si>
    <t>КЛИНИКА ПО ФИЗИКАЛНА И РЕХАБИЛИТАЦИОННА МЕДИЦИНА</t>
  </si>
  <si>
    <t>15.00 лв. с ДДС</t>
  </si>
  <si>
    <t>ОТДЕЛЕНИЕ ПО ПРОФЕСИОНАЛНИ БОЛЕСТИ</t>
  </si>
  <si>
    <t>Функционални автономни изследвания на горни крайници - вегетологично изследване, включващо: капиляроскопия, кожна електротермометрия, "мек" студов тест, студов тест+преглед и заключение от лекар специалист</t>
  </si>
  <si>
    <t>пакет изследвания</t>
  </si>
  <si>
    <t>Консултативен преглед и ултразвуково /УЗ/ изследване</t>
  </si>
  <si>
    <t>Флексибилна ректороманоскопия</t>
  </si>
  <si>
    <t>Ултразвукова диагностика /УЗД/ на повърхностни структури</t>
  </si>
  <si>
    <t>Доплер ехография на абдоминални и периферни структури</t>
  </si>
  <si>
    <t>Ехография на щитовидна жлеза</t>
  </si>
  <si>
    <t>Ехокардиография</t>
  </si>
  <si>
    <t>Ехография на коремни органи и ретроперитонеум</t>
  </si>
  <si>
    <t>Консултативен преглед от специалист - хабилитирано лице -  ендокринолог, кардиолог, гастроентеролог</t>
  </si>
  <si>
    <t>Консултативен преглед от специалист - ендокринолог, кардиолог, гастроентеролог /вторичен/</t>
  </si>
  <si>
    <t>Консултативен преглед от специалист - ендокринолог, кардиолог, гастроентеролог /първичен/</t>
  </si>
  <si>
    <t>КЛИНИКА ПО ВЪТРЕШНИ БОЛЕСТИ</t>
  </si>
  <si>
    <t xml:space="preserve">Извършване на лумбална пункция </t>
  </si>
  <si>
    <t>Преглед от специалист инфекционист /вторичен/</t>
  </si>
  <si>
    <t>Преглед от специалист инфекционист /първичен/</t>
  </si>
  <si>
    <r>
      <rPr>
        <sz val="7"/>
        <rFont val="Times New Roman"/>
        <family val="1"/>
        <charset val="204"/>
      </rPr>
      <t> </t>
    </r>
    <r>
      <rPr>
        <sz val="11"/>
        <rFont val="Times New Roman"/>
        <family val="1"/>
        <charset val="204"/>
      </rPr>
      <t xml:space="preserve">Преглед от инфекционист - хабилитирано лице </t>
    </r>
  </si>
  <si>
    <t>КЛИНИКА ПО ИНФЕКЦИОЗНИ БОЛЕСТИ</t>
  </si>
  <si>
    <t>Преглед от специалист алерголог - хабилитирано лице</t>
  </si>
  <si>
    <t>Вторичен преглед от специалист алерголог</t>
  </si>
  <si>
    <t>Първичен преглед от специалист алерголог</t>
  </si>
  <si>
    <t>Панел кожно-алергични проби за стоматологични анестетици</t>
  </si>
  <si>
    <t>Панел кожно-алергични проби за анестетици</t>
  </si>
  <si>
    <t>ОТДЕЛЕНИЕ ПО КЛИНИЧНА АЛЕРГОЛОГИЯ</t>
  </si>
  <si>
    <t>Електрофореза</t>
  </si>
  <si>
    <t>Магнитно поле</t>
  </si>
  <si>
    <t>Ултразвук</t>
  </si>
  <si>
    <t>UV контактна</t>
  </si>
  <si>
    <t>UV кабина</t>
  </si>
  <si>
    <t>Физиотерапевтичен сектор</t>
  </si>
  <si>
    <t>Преглед от специалист дерматовенеролог - хабилитирано лице</t>
  </si>
  <si>
    <t>Вторичен преглед от специалист дерматовенеролог</t>
  </si>
  <si>
    <t>Първичен преглед от специалист дерматовенеролог</t>
  </si>
  <si>
    <t>Еднодневна процедура за интравенозна инфузия - 8 часа</t>
  </si>
  <si>
    <t>КЛИНИКА ПО КОЖНИ И ВЕНЕРИЧЕСКИ ЗАБОЛЯВАНИЯ</t>
  </si>
  <si>
    <t>процедура</t>
  </si>
  <si>
    <t>Маркер за костно разграждане - за диагностика на остеопороза</t>
  </si>
  <si>
    <t>Високоспециализирани медицински дейнасти - лазертерапия при ставни заболявания и трудно зарастване</t>
  </si>
  <si>
    <t>Учебен център за диабетно болни</t>
  </si>
  <si>
    <t>Доплерова сонография</t>
  </si>
  <si>
    <t xml:space="preserve">Индивидуален акушерски пост по време на раждане </t>
  </si>
  <si>
    <t>Индивидуален /самостоятелен/ сестрински пост - 12 часа</t>
  </si>
  <si>
    <t>Вторична превръзка</t>
  </si>
  <si>
    <t>Екстирпация на нокът с шев на нокътно ложе</t>
  </si>
  <si>
    <t>Екстирпация на нокът без шев на нокътно ложе</t>
  </si>
  <si>
    <t>Екстракция на повърхностно разположено чуждо тяло под местна анестезия</t>
  </si>
  <si>
    <t>Големи рани (над 3 см., повърхностни), инцизия и шев</t>
  </si>
  <si>
    <t>Големи рани (над 3 см., повърхностни), първична обработка</t>
  </si>
  <si>
    <t>Малки рани (до 3 см., повърхностни), инцизия и шев</t>
  </si>
  <si>
    <t>Малки рани (до 3 см., повърхностни), първична обработка</t>
  </si>
  <si>
    <t>Катетъризация на пикочен мехур</t>
  </si>
  <si>
    <t>ДОПЪЛНИТЕЛНИ МЕДИЦИНСКИ УСЛУГИ</t>
  </si>
  <si>
    <t>Съдебнопсихиатрична и съдебнопсихологична експертиза</t>
  </si>
  <si>
    <r>
      <t xml:space="preserve">Издаване на </t>
    </r>
    <r>
      <rPr>
        <i/>
        <sz val="11"/>
        <rFont val="Times New Roman"/>
        <family val="1"/>
        <charset val="204"/>
      </rPr>
      <t>разрешение за кремация</t>
    </r>
  </si>
  <si>
    <t>Издаване на препис на аутопсионен протокол</t>
  </si>
  <si>
    <t xml:space="preserve"> при тежка телесна повреда</t>
  </si>
  <si>
    <t xml:space="preserve"> при средна телесна повреда</t>
  </si>
  <si>
    <t xml:space="preserve"> при лека телесна повреда</t>
  </si>
  <si>
    <r>
      <t>Амбулаторна съдебномедицинска консултация по медицински документи по повод телесни повреди с издаване на документ (</t>
    </r>
    <r>
      <rPr>
        <i/>
        <sz val="11"/>
        <rFont val="Times New Roman"/>
        <family val="1"/>
        <charset val="204"/>
      </rPr>
      <t>съдебномедицинска консултация</t>
    </r>
    <r>
      <rPr>
        <sz val="11"/>
        <rFont val="Times New Roman"/>
        <family val="1"/>
        <charset val="204"/>
      </rPr>
      <t>)</t>
    </r>
  </si>
  <si>
    <t>Документи</t>
  </si>
  <si>
    <t>Нативно микроскопско изследване на влагалищно съдържимо за сперматозоиди</t>
  </si>
  <si>
    <t xml:space="preserve"> на полово състояние, по повод полови престъпления, други поводи</t>
  </si>
  <si>
    <r>
      <t xml:space="preserve">Удостоверение /освидетелстване на здравното състояние /след преглед/ чрез издаване на </t>
    </r>
    <r>
      <rPr>
        <i/>
        <sz val="11"/>
        <rFont val="Times New Roman"/>
        <family val="1"/>
        <charset val="204"/>
      </rPr>
      <t>съдебномедицинско удостоверение</t>
    </r>
  </si>
  <si>
    <t>вторичен амбулаторен преглед за освидетелстване</t>
  </si>
  <si>
    <t>първичен амбулаторен преглед за освидетелстване</t>
  </si>
  <si>
    <t>Медицински преглед по желание на освидетелстваното лице или на
законните му представители</t>
  </si>
  <si>
    <t>Живо лице</t>
  </si>
  <si>
    <r>
      <t xml:space="preserve">Мъртвопроверителство с издаване на </t>
    </r>
    <r>
      <rPr>
        <i/>
        <sz val="11"/>
        <rFont val="Times New Roman"/>
        <family val="1"/>
        <charset val="204"/>
      </rPr>
      <t>съобщение за смърт</t>
    </r>
  </si>
  <si>
    <t>Съхранение на труп хладилна камера / 24 часа</t>
  </si>
  <si>
    <t>Съхранение на труп в зала / 24 часа</t>
  </si>
  <si>
    <r>
      <t xml:space="preserve">Съдебномедицинска аутопсия на починали извън болницата, по желание на близки и законни представители с издаване на </t>
    </r>
    <r>
      <rPr>
        <i/>
        <sz val="11"/>
        <rFont val="Times New Roman"/>
        <family val="1"/>
        <charset val="204"/>
      </rPr>
      <t>аутопсионен протокол</t>
    </r>
  </si>
  <si>
    <t>Труп</t>
  </si>
  <si>
    <t>ОТДЕЛЕНИЕ ПО СЪДЕБНА МЕДИЦИНА</t>
  </si>
  <si>
    <t>100.00 лв. с ДДС</t>
  </si>
  <si>
    <t>60.00 лв. с ДДС</t>
  </si>
  <si>
    <t>50.00 лв. с ДДС</t>
  </si>
  <si>
    <t>40.00 лв. с ДДС</t>
  </si>
  <si>
    <t>20.00 лв. с ДДС</t>
  </si>
  <si>
    <t>80.00 лв. с ДДС</t>
  </si>
  <si>
    <t>1000.00 лв. с ДДС</t>
  </si>
  <si>
    <t>Амнион</t>
  </si>
  <si>
    <t>24 часа</t>
  </si>
  <si>
    <t>Медицинска услуга от избран лекар, екип</t>
  </si>
  <si>
    <t>Първа, Втора и Трета Клиники по хирургия:</t>
  </si>
  <si>
    <t>избор</t>
  </si>
  <si>
    <t>Клиника по неврохирургия</t>
  </si>
  <si>
    <t>Клиника по акушерство и Клиника по онкогинекология</t>
  </si>
  <si>
    <t>Преждевременно прекъсване на бременността по медицински показания</t>
  </si>
  <si>
    <t>Клиника по онкологична хирургия</t>
  </si>
  <si>
    <t>Клиника по ушни, носни и гърлени болести</t>
  </si>
  <si>
    <t>Клиника по очни болести</t>
  </si>
  <si>
    <t>Клиника по урология</t>
  </si>
  <si>
    <t>Отделение по съдова хирургия</t>
  </si>
  <si>
    <r>
      <rPr>
        <b/>
        <sz val="11"/>
        <rFont val="Times New Roman"/>
        <family val="1"/>
        <charset val="204"/>
      </rPr>
      <t>Забележка:</t>
    </r>
    <r>
      <rPr>
        <sz val="11"/>
        <rFont val="Times New Roman"/>
        <family val="1"/>
        <charset val="204"/>
      </rPr>
      <t xml:space="preserve"> Цената за избор на лекар/екип е в съответствие с чл.31 ал.1 и ал. 2 на Наредбата за осъществяване правото на достъп до медицинска помощ </t>
    </r>
  </si>
  <si>
    <t>Клиника по ортопедия и травматология</t>
  </si>
  <si>
    <t>ДРУГИ</t>
  </si>
  <si>
    <t>Денонощен престой /с изкл. на медикаменти и консумативи/ за неосигурени пациенти</t>
  </si>
  <si>
    <t>Транспорт на пациент със специализиран автомобил извън  града</t>
  </si>
  <si>
    <t>Транспорт на пациент от лечебно заведение до дома или указано местонахождение със специализиран автомобил в рамките на града, без лечение и без медицинско наблюдение</t>
  </si>
  <si>
    <t>километър</t>
  </si>
  <si>
    <t xml:space="preserve">                - медицинска сестра</t>
  </si>
  <si>
    <t xml:space="preserve">                - лекар</t>
  </si>
  <si>
    <t xml:space="preserve">                - лекар, хабилитирано лице</t>
  </si>
  <si>
    <t xml:space="preserve">         Транспорт само от :</t>
  </si>
  <si>
    <t xml:space="preserve">                - лекар
                - медицинска сестра</t>
  </si>
  <si>
    <t xml:space="preserve">         Екип:</t>
  </si>
  <si>
    <t xml:space="preserve">                - лекар, хабилитирано лице
                - медицинска сестра</t>
  </si>
  <si>
    <t>Осигуряване на медицински екип при транспорт от:</t>
  </si>
  <si>
    <t>транспорт</t>
  </si>
  <si>
    <t>екип</t>
  </si>
  <si>
    <t xml:space="preserve">Запис на рентгеново изследване върху допълнителен рентгенов филм  Sony 14/17 инча по желание </t>
  </si>
  <si>
    <t xml:space="preserve">Запис на рентгеново изследване върху допълнителен рентгенов филм  Sony 10/12 инча по желание </t>
  </si>
  <si>
    <t>12.00 лв. с ДДС</t>
  </si>
  <si>
    <t>8.00 лв. с ДДС</t>
  </si>
  <si>
    <t>Копие на експертно решение на ТЕЛК</t>
  </si>
  <si>
    <t>25.00 лв. с ДДС</t>
  </si>
  <si>
    <r>
      <rPr>
        <b/>
        <sz val="11"/>
        <rFont val="Times New Roman"/>
        <family val="1"/>
        <charset val="204"/>
      </rPr>
      <t>Забележка: Не се допуска</t>
    </r>
    <r>
      <rPr>
        <sz val="11"/>
        <rFont val="Times New Roman"/>
        <family val="1"/>
        <charset val="204"/>
      </rPr>
      <t xml:space="preserve"> заплащане като допълнително поискана услуга за придружител на </t>
    </r>
    <r>
      <rPr>
        <b/>
        <sz val="11"/>
        <rFont val="Times New Roman"/>
        <family val="1"/>
        <charset val="204"/>
      </rPr>
      <t>дете до 7 години</t>
    </r>
    <r>
      <rPr>
        <sz val="11"/>
        <rFont val="Times New Roman"/>
        <family val="1"/>
        <charset val="204"/>
      </rPr>
      <t>, както и на придружител на</t>
    </r>
    <r>
      <rPr>
        <b/>
        <sz val="11"/>
        <rFont val="Times New Roman"/>
        <family val="1"/>
        <charset val="204"/>
      </rPr>
      <t xml:space="preserve"> дете до 18 години при необходимост от осигуряване на допълнителни грижи</t>
    </r>
    <r>
      <rPr>
        <sz val="11"/>
        <rFont val="Times New Roman"/>
        <family val="1"/>
        <charset val="204"/>
      </rPr>
      <t xml:space="preserve">, които лечебното заведение не е в състояние да осигури.
</t>
    </r>
    <r>
      <rPr>
        <b/>
        <sz val="11"/>
        <rFont val="Times New Roman"/>
        <family val="1"/>
        <charset val="204"/>
      </rPr>
      <t>Не се допуска</t>
    </r>
    <r>
      <rPr>
        <sz val="11"/>
        <rFont val="Times New Roman"/>
        <family val="1"/>
        <charset val="204"/>
      </rPr>
      <t xml:space="preserve"> заплащане като допълнително поискана услуга за придружител на</t>
    </r>
    <r>
      <rPr>
        <b/>
        <sz val="11"/>
        <rFont val="Times New Roman"/>
        <family val="1"/>
        <charset val="204"/>
      </rPr>
      <t xml:space="preserve"> лице с увреждане, което не може да се обслужва самостоятелно и има необходимост от осигуряване на допълнителни грижи,</t>
    </r>
    <r>
      <rPr>
        <sz val="11"/>
        <rFont val="Times New Roman"/>
        <family val="1"/>
        <charset val="204"/>
      </rPr>
      <t xml:space="preserve"> които лечебното заведение не е в състояние да осигури, съгл. чл. 24а, ал. 4 и ал. 5 от Наредбата за осъществяване правото на достъп до медицинска помощ 
</t>
    </r>
  </si>
  <si>
    <t>Потребителска такса</t>
  </si>
  <si>
    <t>РАЛИЦА ПЕТКОВА-ТАБЛОВА</t>
  </si>
  <si>
    <t>accountstaff@umbalpln.com</t>
  </si>
  <si>
    <t>064/886441</t>
  </si>
  <si>
    <t>процедура 8 часа</t>
  </si>
  <si>
    <t>брой диск</t>
  </si>
  <si>
    <t>брой филм</t>
  </si>
  <si>
    <t>ZU99295</t>
  </si>
  <si>
    <t>ZZ018Z3</t>
  </si>
  <si>
    <t>DH81050</t>
  </si>
  <si>
    <t>DC1A000</t>
  </si>
  <si>
    <t>DC58000</t>
  </si>
  <si>
    <t>DH4F020</t>
  </si>
  <si>
    <t>DH0N022</t>
  </si>
  <si>
    <t>DH0N021</t>
  </si>
  <si>
    <t>DC2P050</t>
  </si>
  <si>
    <t>DH02550</t>
  </si>
  <si>
    <t>DH0B05Q</t>
  </si>
  <si>
    <t>DCD5000</t>
  </si>
  <si>
    <t>DCDT000</t>
  </si>
  <si>
    <t>DCW3000</t>
  </si>
  <si>
    <t>DCW4000</t>
  </si>
  <si>
    <t>DCFP050</t>
  </si>
  <si>
    <t>DH8B050</t>
  </si>
  <si>
    <t>DH7X050</t>
  </si>
  <si>
    <t>DH0C050</t>
  </si>
  <si>
    <t>DH0N024</t>
  </si>
  <si>
    <t>DH0N023</t>
  </si>
  <si>
    <t>DC8C000</t>
  </si>
  <si>
    <t>DCJE000</t>
  </si>
  <si>
    <t>DCQ9000</t>
  </si>
  <si>
    <t>DC22000</t>
  </si>
  <si>
    <t>DCDT6A0</t>
  </si>
  <si>
    <t>DC97000</t>
  </si>
  <si>
    <t>DCJN000</t>
  </si>
  <si>
    <t>DC31000</t>
  </si>
  <si>
    <t>DCV5000</t>
  </si>
  <si>
    <t>DH28020</t>
  </si>
  <si>
    <t>DH4L020</t>
  </si>
  <si>
    <t>DC83000</t>
  </si>
  <si>
    <t>DC81000</t>
  </si>
  <si>
    <t>DC7Q000</t>
  </si>
  <si>
    <t>DCTG000</t>
  </si>
  <si>
    <t>DCXA005</t>
  </si>
  <si>
    <t>DCXA031</t>
  </si>
  <si>
    <t>DCV3000</t>
  </si>
  <si>
    <t>DOXA001</t>
  </si>
  <si>
    <t>DOXA031</t>
  </si>
  <si>
    <t>DDGT033</t>
  </si>
  <si>
    <t>DC6P020</t>
  </si>
  <si>
    <t>DCW8000</t>
  </si>
  <si>
    <t>DCW7000</t>
  </si>
  <si>
    <t>DC97060</t>
  </si>
  <si>
    <t>DCJ1000</t>
  </si>
  <si>
    <t>DCJ6000</t>
  </si>
  <si>
    <t>DO7R000</t>
  </si>
  <si>
    <t>DCKQ000</t>
  </si>
  <si>
    <t>DCWG000</t>
  </si>
  <si>
    <t>DCWD000</t>
  </si>
  <si>
    <t>DC20060@</t>
  </si>
  <si>
    <t>DCWN050</t>
  </si>
  <si>
    <t>DCQ9030</t>
  </si>
  <si>
    <t>DCPH030</t>
  </si>
  <si>
    <t>DE02050</t>
  </si>
  <si>
    <t>DCV4000</t>
  </si>
  <si>
    <t>DCW50K0</t>
  </si>
  <si>
    <t>DC7Q5F0</t>
  </si>
  <si>
    <t>DCQ9080@@</t>
  </si>
  <si>
    <t>DCDT080@</t>
  </si>
  <si>
    <t>DH8905P</t>
  </si>
  <si>
    <t>DCXJ000</t>
  </si>
  <si>
    <t>DH07080@</t>
  </si>
  <si>
    <t>DC22030</t>
  </si>
  <si>
    <t>DH7X051</t>
  </si>
  <si>
    <t>DCH3000</t>
  </si>
  <si>
    <t>DM27000</t>
  </si>
  <si>
    <t>DCH6000</t>
  </si>
  <si>
    <t>DCGE000</t>
  </si>
  <si>
    <t>DH2T000</t>
  </si>
  <si>
    <t>DH31000</t>
  </si>
  <si>
    <t>DCW7001</t>
  </si>
  <si>
    <t>DC99050</t>
  </si>
  <si>
    <t>DN0D001</t>
  </si>
  <si>
    <t>DN0C000</t>
  </si>
  <si>
    <t>DMC300D</t>
  </si>
  <si>
    <t>DM5T00D</t>
  </si>
  <si>
    <t>DC3F001</t>
  </si>
  <si>
    <t>DMC000D</t>
  </si>
  <si>
    <t>DMC100D</t>
  </si>
  <si>
    <t>DMC400D</t>
  </si>
  <si>
    <t>DMC200D</t>
  </si>
  <si>
    <t>DM7G00L</t>
  </si>
  <si>
    <t>DCW6001</t>
  </si>
  <si>
    <t>DCR00W1</t>
  </si>
  <si>
    <t>DCR00W2</t>
  </si>
  <si>
    <t>DCR00W3</t>
  </si>
  <si>
    <t>DE01100</t>
  </si>
  <si>
    <t>DCSX000</t>
  </si>
  <si>
    <t>DCSS000</t>
  </si>
  <si>
    <t>DQ431018</t>
  </si>
  <si>
    <t>DC3Q000</t>
  </si>
  <si>
    <t>DCPU000</t>
  </si>
  <si>
    <t>DC6S000</t>
  </si>
  <si>
    <t>DC6R000</t>
  </si>
  <si>
    <t>DC6V000</t>
  </si>
  <si>
    <t>DC77000</t>
  </si>
  <si>
    <t>DE04053</t>
  </si>
  <si>
    <t>DE04052</t>
  </si>
  <si>
    <t>DHA0020</t>
  </si>
  <si>
    <t>DP0J052</t>
  </si>
  <si>
    <t>DE04051</t>
  </si>
  <si>
    <t>DE04050</t>
  </si>
  <si>
    <t>DCPN000</t>
  </si>
  <si>
    <t>DD6S000</t>
  </si>
  <si>
    <t>DCKH000</t>
  </si>
  <si>
    <t>DCPQ000</t>
  </si>
  <si>
    <t>DCBS000</t>
  </si>
  <si>
    <t>DCS7000</t>
  </si>
  <si>
    <t>DD26000</t>
  </si>
  <si>
    <t>DE01104</t>
  </si>
  <si>
    <t>ZU45134</t>
  </si>
  <si>
    <t>ZU34041P</t>
  </si>
  <si>
    <t>DCDS000</t>
  </si>
  <si>
    <t>DCDT05G</t>
  </si>
  <si>
    <t>ZU91471</t>
  </si>
  <si>
    <t>GSR8965X</t>
  </si>
  <si>
    <t>DC940200</t>
  </si>
  <si>
    <t>DH42050</t>
  </si>
  <si>
    <t>DH7V020</t>
  </si>
  <si>
    <t>GGP8929X</t>
  </si>
  <si>
    <t>ZZ71Z2G</t>
  </si>
  <si>
    <t>DD2K000</t>
  </si>
  <si>
    <t>DDFU000</t>
  </si>
  <si>
    <t>DDCN000</t>
  </si>
  <si>
    <t>DD4E000</t>
  </si>
  <si>
    <t>DM0Z06S</t>
  </si>
  <si>
    <t>DM0Z09T1</t>
  </si>
  <si>
    <t>DM2203T</t>
  </si>
  <si>
    <t>DM6N1ZR</t>
  </si>
  <si>
    <t>DM4W00D</t>
  </si>
  <si>
    <t>DMBF00D</t>
  </si>
  <si>
    <t>DM2300D</t>
  </si>
  <si>
    <t>DM26000</t>
  </si>
  <si>
    <t>DM0W1DW</t>
  </si>
  <si>
    <t>DM0W1CW</t>
  </si>
  <si>
    <t>DM0W19W</t>
  </si>
  <si>
    <t>DM1H00D</t>
  </si>
  <si>
    <t>DM2400D</t>
  </si>
  <si>
    <t>DM8S0041</t>
  </si>
  <si>
    <t>DM28001</t>
  </si>
  <si>
    <t>DM0E0WH</t>
  </si>
  <si>
    <t>DM0V030</t>
  </si>
  <si>
    <t>DM0F0KK</t>
  </si>
  <si>
    <t>DM0W000</t>
  </si>
  <si>
    <t>DM0W056</t>
  </si>
  <si>
    <t>DM0Z0WT</t>
  </si>
  <si>
    <t>DB0B013</t>
  </si>
  <si>
    <t>DM0W535</t>
  </si>
  <si>
    <t>DM0W530</t>
  </si>
  <si>
    <t>DMBF10B</t>
  </si>
  <si>
    <t>DMBF10C</t>
  </si>
  <si>
    <t>DM0W1QW</t>
  </si>
  <si>
    <t>DO41001</t>
  </si>
  <si>
    <t>DO41002</t>
  </si>
  <si>
    <t>DM3H002</t>
  </si>
  <si>
    <t>DM0W1RW</t>
  </si>
  <si>
    <t>DM0W2KW</t>
  </si>
  <si>
    <t>DMBF10G</t>
  </si>
  <si>
    <t>DMBF10D</t>
  </si>
  <si>
    <t>DMBF10F</t>
  </si>
  <si>
    <t>DM0W1R4</t>
  </si>
  <si>
    <t>DM2500D</t>
  </si>
  <si>
    <t>DM0W0K6</t>
  </si>
  <si>
    <t>DM0Z53T</t>
  </si>
  <si>
    <t>DM7V00N</t>
  </si>
  <si>
    <t>DM9U00G; DOIM00R</t>
  </si>
  <si>
    <t>DM6V0BR</t>
  </si>
  <si>
    <t>DM0E0W2</t>
  </si>
  <si>
    <t>DM0W0K5</t>
  </si>
  <si>
    <t>DM0W0K4</t>
  </si>
  <si>
    <t>Микроскопски препарат по Zhiel Neelsen</t>
  </si>
  <si>
    <t>DOP000M</t>
  </si>
  <si>
    <t>DM8R01D</t>
  </si>
  <si>
    <t>DM8Q00D</t>
  </si>
  <si>
    <t>DM8S003</t>
  </si>
  <si>
    <t>DO4I002</t>
  </si>
  <si>
    <t>DM0W1UW</t>
  </si>
  <si>
    <t>DM4M00D</t>
  </si>
  <si>
    <t>DM0W1LW</t>
  </si>
  <si>
    <t>ZU92020</t>
  </si>
  <si>
    <t>ZU92040</t>
  </si>
  <si>
    <t>ZU92070</t>
  </si>
  <si>
    <t>ZU92010</t>
  </si>
  <si>
    <t>ZU92025</t>
  </si>
  <si>
    <t>ZU92095</t>
  </si>
  <si>
    <t>ZU92060</t>
  </si>
  <si>
    <t>ZU92161</t>
  </si>
  <si>
    <t>ZU92081</t>
  </si>
  <si>
    <t>ZU92043</t>
  </si>
  <si>
    <t>ZU92042</t>
  </si>
  <si>
    <t>ZU92021</t>
  </si>
  <si>
    <t>ZU92131</t>
  </si>
  <si>
    <t>ZU92011</t>
  </si>
  <si>
    <t>ZU92033</t>
  </si>
  <si>
    <t>ZU92031</t>
  </si>
  <si>
    <t>ZU92192</t>
  </si>
  <si>
    <t>ZU92193</t>
  </si>
  <si>
    <t>ZU92195</t>
  </si>
  <si>
    <t>ZU92144</t>
  </si>
  <si>
    <t>ZU92080</t>
  </si>
  <si>
    <t>ZU92045</t>
  </si>
  <si>
    <t>ZU92044</t>
  </si>
  <si>
    <t>ZU89013</t>
  </si>
  <si>
    <t>ZU89042</t>
  </si>
  <si>
    <t>ZU89041</t>
  </si>
  <si>
    <t>ZU92032</t>
  </si>
  <si>
    <t>ZU92190</t>
  </si>
  <si>
    <t>ZU92196</t>
  </si>
  <si>
    <t>ZU92050</t>
  </si>
  <si>
    <t>ZU92096</t>
  </si>
  <si>
    <t>ZU92098</t>
  </si>
  <si>
    <t>ZU92099</t>
  </si>
  <si>
    <t>ZU92097</t>
  </si>
  <si>
    <t>ZU92282</t>
  </si>
  <si>
    <t>ZU92283</t>
  </si>
  <si>
    <t>DOP000N</t>
  </si>
  <si>
    <t>DOP000L</t>
  </si>
  <si>
    <t>DOP000J</t>
  </si>
  <si>
    <t>DOP000K</t>
  </si>
  <si>
    <t>DOP000Q</t>
  </si>
  <si>
    <t>DOP000X</t>
  </si>
  <si>
    <t>DOP000W</t>
  </si>
  <si>
    <t>DOP000U</t>
  </si>
  <si>
    <t>DOP000V</t>
  </si>
  <si>
    <t>DOP000S</t>
  </si>
  <si>
    <t>DOP000T</t>
  </si>
  <si>
    <t>DOP000H</t>
  </si>
  <si>
    <t>DOP0000; DOP0003; DOP0004; DOP0005; DOP0006</t>
  </si>
  <si>
    <t>DOP0008</t>
  </si>
  <si>
    <t>DOP000E</t>
  </si>
  <si>
    <t>DOP000R</t>
  </si>
  <si>
    <t>ZZ01Z5Z</t>
  </si>
  <si>
    <t>DOP000I</t>
  </si>
  <si>
    <t>DOP000G</t>
  </si>
  <si>
    <t>DOP000Z</t>
  </si>
  <si>
    <t>DOP1002</t>
  </si>
  <si>
    <t>DOP000Y</t>
  </si>
  <si>
    <t>DOP000B</t>
  </si>
  <si>
    <t>DOP000C</t>
  </si>
  <si>
    <t>DOP000D</t>
  </si>
  <si>
    <t>DOP000F</t>
  </si>
  <si>
    <t>ZU89503</t>
  </si>
  <si>
    <t>ZU89614</t>
  </si>
  <si>
    <t>ZU8879N</t>
  </si>
  <si>
    <t>ZU89440</t>
  </si>
  <si>
    <t>ZU89435</t>
  </si>
  <si>
    <t>ZU89520</t>
  </si>
  <si>
    <t>ZU88723</t>
  </si>
  <si>
    <t>ZU89430</t>
  </si>
  <si>
    <t>DM2300D1</t>
  </si>
  <si>
    <t>DM2300D2</t>
  </si>
  <si>
    <t>DM2300D3</t>
  </si>
  <si>
    <t>DMB00J4</t>
  </si>
  <si>
    <t>DMB00J2</t>
  </si>
  <si>
    <t>DMB00J1</t>
  </si>
  <si>
    <t>DMB00J3</t>
  </si>
  <si>
    <t>DM5D00D1</t>
  </si>
  <si>
    <t>DM5DООD2</t>
  </si>
  <si>
    <t>ZU86198</t>
  </si>
  <si>
    <t>ZU86200</t>
  </si>
  <si>
    <t>DM0Z1W2</t>
  </si>
  <si>
    <t>ZU86197</t>
  </si>
  <si>
    <t>DP0B0F8</t>
  </si>
  <si>
    <t>DG015C2</t>
  </si>
  <si>
    <t>DG015C3</t>
  </si>
  <si>
    <t>ZU8908A</t>
  </si>
  <si>
    <t>ZU8908E</t>
  </si>
  <si>
    <t>ZU8908B</t>
  </si>
  <si>
    <t>ZU8908C</t>
  </si>
  <si>
    <t>ZU8908D</t>
  </si>
  <si>
    <t>ZU45131</t>
  </si>
  <si>
    <t>ZU45132</t>
  </si>
  <si>
    <t>ZU45241</t>
  </si>
  <si>
    <t>ZU88762</t>
  </si>
  <si>
    <t>ZU45230</t>
  </si>
  <si>
    <t>ZU45240</t>
  </si>
  <si>
    <t>ZU88768</t>
  </si>
  <si>
    <t>ZU50111</t>
  </si>
  <si>
    <t>ZU88771</t>
  </si>
  <si>
    <t>ZU88769</t>
  </si>
  <si>
    <t>ZU719Z0</t>
  </si>
  <si>
    <t>ZU86052</t>
  </si>
  <si>
    <t>ZU39981</t>
  </si>
  <si>
    <t>ZU42923</t>
  </si>
  <si>
    <t>ZU50113</t>
  </si>
  <si>
    <t>ZU39907</t>
  </si>
  <si>
    <t>ZZ99990</t>
  </si>
  <si>
    <t>SM23015</t>
  </si>
  <si>
    <t>DQ02003</t>
  </si>
  <si>
    <t>DP0W098</t>
  </si>
  <si>
    <t>DP0H090</t>
  </si>
  <si>
    <t>DP0W090</t>
  </si>
  <si>
    <t>DP0W091</t>
  </si>
  <si>
    <t>DP0B2Z9</t>
  </si>
  <si>
    <t>DP0W09B</t>
  </si>
  <si>
    <t>DQ03006</t>
  </si>
  <si>
    <t>ZFA0019</t>
  </si>
  <si>
    <t>DQ03001</t>
  </si>
  <si>
    <t>DQ03009</t>
  </si>
  <si>
    <t>DQ03008</t>
  </si>
  <si>
    <t>DP012M1</t>
  </si>
  <si>
    <t>DQ431011</t>
  </si>
  <si>
    <t>DP0W09A</t>
  </si>
  <si>
    <t>DP0W093</t>
  </si>
  <si>
    <t>DP0W094</t>
  </si>
  <si>
    <t>DP0W095</t>
  </si>
  <si>
    <t>DP0W096</t>
  </si>
  <si>
    <t>DP0W097</t>
  </si>
  <si>
    <t>DQ431014</t>
  </si>
  <si>
    <t>DP0E0W10</t>
  </si>
  <si>
    <t>ZT82700A</t>
  </si>
  <si>
    <t>ZU85121A</t>
  </si>
  <si>
    <t>ZU12291</t>
  </si>
  <si>
    <t>ZU16290</t>
  </si>
  <si>
    <t>ZU95060</t>
  </si>
  <si>
    <t>ZU12292</t>
  </si>
  <si>
    <t>ZU95021</t>
  </si>
  <si>
    <t>ZU98220</t>
  </si>
  <si>
    <t>ZU97380</t>
  </si>
  <si>
    <t>ZU98210</t>
  </si>
  <si>
    <t>ZU16291</t>
  </si>
  <si>
    <t>Офталмометрия</t>
  </si>
  <si>
    <t>ZU95110</t>
  </si>
  <si>
    <t>ZU1091Z</t>
  </si>
  <si>
    <t>K16135Z</t>
  </si>
  <si>
    <t>ZU89111</t>
  </si>
  <si>
    <t>GST508</t>
  </si>
  <si>
    <t>GST509</t>
  </si>
  <si>
    <t>GST510</t>
  </si>
  <si>
    <t>GST102</t>
  </si>
  <si>
    <t>GST544</t>
  </si>
  <si>
    <t>ZU20090</t>
  </si>
  <si>
    <t>ZU95410</t>
  </si>
  <si>
    <t>ZU99291</t>
  </si>
  <si>
    <t>ZU95411</t>
  </si>
  <si>
    <t>ZU33243</t>
  </si>
  <si>
    <t>ZU89140</t>
  </si>
  <si>
    <t>ZU93080</t>
  </si>
  <si>
    <t>ZU99293</t>
  </si>
  <si>
    <t>ZU88715</t>
  </si>
  <si>
    <t>ZZ015Z1</t>
  </si>
  <si>
    <t>ZU33240</t>
  </si>
  <si>
    <t>ZU34041</t>
  </si>
  <si>
    <t>ZU89377</t>
  </si>
  <si>
    <t>ZU8873C</t>
  </si>
  <si>
    <t>ZU96450</t>
  </si>
  <si>
    <t>ZU55930</t>
  </si>
  <si>
    <t>ZU57943; ZU57944</t>
  </si>
  <si>
    <t>ZU98240</t>
  </si>
  <si>
    <t>ZU64990</t>
  </si>
  <si>
    <t>ZU57323; ZU57320</t>
  </si>
  <si>
    <t>ZU99294</t>
  </si>
  <si>
    <t>ZU96390</t>
  </si>
  <si>
    <t>ZU863Z6</t>
  </si>
  <si>
    <t>ZU86233</t>
  </si>
  <si>
    <t>ZU88733</t>
  </si>
  <si>
    <t>ZU9929I</t>
  </si>
  <si>
    <t>ZU89611</t>
  </si>
  <si>
    <t>ZU89372</t>
  </si>
  <si>
    <t>ZU93384</t>
  </si>
  <si>
    <t>ZU93940</t>
  </si>
  <si>
    <t>ZW90ZZ0</t>
  </si>
  <si>
    <t>ZU99921</t>
  </si>
  <si>
    <t>ZU93355</t>
  </si>
  <si>
    <t>ZU93330</t>
  </si>
  <si>
    <t>ZU042Z0</t>
  </si>
  <si>
    <t>ZU88767</t>
  </si>
  <si>
    <t>ZU88794</t>
  </si>
  <si>
    <t>ZU88763</t>
  </si>
  <si>
    <t>GNF8877B</t>
  </si>
  <si>
    <t>ZU97848</t>
  </si>
  <si>
    <t>ZU97849</t>
  </si>
  <si>
    <t>ZU57945</t>
  </si>
  <si>
    <t>ZU8628S</t>
  </si>
  <si>
    <t>ZU8628Q</t>
  </si>
  <si>
    <t>ZU8628R</t>
  </si>
  <si>
    <t>ZU8628P</t>
  </si>
  <si>
    <t>DP012M6</t>
  </si>
  <si>
    <t>ZU83981</t>
  </si>
  <si>
    <t>GNFZ015A</t>
  </si>
  <si>
    <t>ZU83980</t>
  </si>
  <si>
    <t>DH420Т0</t>
  </si>
  <si>
    <t>В касата на болницата, в регистратурата, във всички клиники и отделения</t>
  </si>
  <si>
    <t>Съдебномедицинска експертиза на труп, съгл. Приложение към чл.30, ал. 2 и 4 
от Наредба №2/2011 г. /ДВ бр.111 от 31.12.-2020 г./</t>
  </si>
  <si>
    <t xml:space="preserve"> до 320.00 лв. с ДДС</t>
  </si>
  <si>
    <t xml:space="preserve">Такса за административно-правно обслужване на договор за клинично проучване с планирана продължителност на проучването до 1 /една/ година, считано от датата на подписване на договора от страна на "УМБАЛ д-р Георги Странски"ЕАД-Плевен </t>
  </si>
  <si>
    <t>1800.00 лв. с ДДС</t>
  </si>
  <si>
    <t xml:space="preserve">Такса за административно-правно обслужване на договор за клинично проучване с планирана продължителност на проучването от 1 /една/ до 2 /две/ години, считано от датата на подписване на договора от страна на "УМБАЛ д-р Георги Странски"ЕАД-Плевен </t>
  </si>
  <si>
    <t>2640.00 лв. с ДДС</t>
  </si>
  <si>
    <t xml:space="preserve">Такса за административно-правно обслужване на договор за клинично проучване с планирана продължителност на проучването над 2 /две/ години, считано от датата на подписване на договора от страна на "УМБАЛ д-р Георги Странски"ЕАД - Плевен </t>
  </si>
  <si>
    <t>3960.00 лв. с ДДС</t>
  </si>
  <si>
    <t>Еднократно невъзстановяемо плащане за организиране на аптека за клинично проучване с планирана продължителност на проучването до 1 /една/ година , считано от датата на подписване на договора за клинично проучване от страна наУМБАЛ "Д-р Георги Странски" ЕАД гр. Плевен</t>
  </si>
  <si>
    <t>Еднократно невъзстановяемо плащане за организиране на аптека за клинично проучване с планирана продължителност на проучването от 1 /една/ година до 2 /две/ години, считано от датата на подписване на договора за клинично проучване от страна наУМБАЛ "Д-р Георги Странски" ЕАД гр. Плевен</t>
  </si>
  <si>
    <t>Еднократно невъзстановяемо плащане за организиране на аптека за клинично проучване с планирана продължителност на проучването над 2 /две/ години, считано от датата на подписване на договора за клинично проучване от страна наУМБАЛ "Д-р Георги Странски" ЕАД гр. Плевен</t>
  </si>
  <si>
    <t>Такса за работа с лица за контакт по провеждани клинични проучвания</t>
  </si>
  <si>
    <t>720.00 лв. с ДДС</t>
  </si>
  <si>
    <t>Такса административни услуги по разглеждане и обслужване на анекси към договори за клинични изпитвания</t>
  </si>
  <si>
    <t>600.00 лв. с ДДС</t>
  </si>
  <si>
    <t>Такса административни услуги по разглеждане и обслужване на  договори по научно изследване</t>
  </si>
  <si>
    <t>1500.00 лв. с ДДС</t>
  </si>
  <si>
    <t>Такса за работа на Комисия по етика на научните изследвания, за извършване на оценка и даване на становища, относно етичните аспекти на медицински научни изследвания</t>
  </si>
  <si>
    <t>700.00 лв. с ДДС</t>
  </si>
  <si>
    <t>Такса за административно-правно обслужване на договор за медицински услуги, по който "УМБАЛ д-р Георги Странски"ЕАД-Плевен е изпълнител и за дружества, извършващи доброволно здравно осигуряване по реда на ЗЗО</t>
  </si>
  <si>
    <t>Осигуряване на медицински екип на място от:</t>
  </si>
  <si>
    <t xml:space="preserve">          лекар</t>
  </si>
  <si>
    <t xml:space="preserve">          медицинска сестра</t>
  </si>
  <si>
    <t xml:space="preserve">          шофьор</t>
  </si>
  <si>
    <t xml:space="preserve">          специализиран автомобил</t>
  </si>
  <si>
    <t>Ползване /наем/ на Зала №6</t>
  </si>
  <si>
    <t>Такса за издаване на удостоверения, препис-извлечения, служебни бележки, 
свързани с трудовия стаж на граждани в извънтрудови правоотношения с 
"УМБАЛ д-р Г. Странски" ЕАД</t>
  </si>
  <si>
    <t>50% от  месечната минимална работна заплата за страната за един месец за практическо обучение</t>
  </si>
  <si>
    <t>814.92 лв. на месец за 
практическо обучение</t>
  </si>
  <si>
    <t>450.00 лв. с ДДС</t>
  </si>
  <si>
    <t>144.00 лв. с ДДС</t>
  </si>
  <si>
    <t>192.00 лв. с ДДС</t>
  </si>
  <si>
    <t>Първоначална такса  за административно - правно  обслужване на договор</t>
  </si>
  <si>
    <t xml:space="preserve">Първоначална такса за сключване на договор </t>
  </si>
  <si>
    <t>Такса за обезвреждане на инфекциозен отпадък за един килограм</t>
  </si>
  <si>
    <t>Такса за обезвреждане на биологичен отпадък за един килограм</t>
  </si>
  <si>
    <t>Почистване, дезинфекция и полиетиленова торба за контейнера</t>
  </si>
  <si>
    <t>Ползване на контейнер от 5 литра</t>
  </si>
  <si>
    <t>Ползване на контейнер от 60 литра</t>
  </si>
  <si>
    <t xml:space="preserve">Транспорт на опесен биологичен отпадък </t>
  </si>
  <si>
    <t xml:space="preserve">Такси за извършване на стерилизация </t>
  </si>
  <si>
    <t>Ръчно почистване и дезинфекция на инструменти за една кошница</t>
  </si>
  <si>
    <t>Автоматично почистване и дезинфекция на инструменти за една кошница</t>
  </si>
  <si>
    <t>Опаковане на медицински изделия с фолио 150 мм за една опаковка</t>
  </si>
  <si>
    <t>Опаковане на медицински изделия с фолио 200 мм за една опаковка</t>
  </si>
  <si>
    <t>Опаковане на медицински изделия с фолио 250 мм за една опаковка</t>
  </si>
  <si>
    <t>Стерилизация на инстументи и материали в контейнери с водна пара</t>
  </si>
  <si>
    <t xml:space="preserve">Контейнер 1 СЕ /стерилна единица 60х30х15/ </t>
  </si>
  <si>
    <t>Контейнер 1/2 СЕ /стерилна единица 30х30х15/</t>
  </si>
  <si>
    <t>Контейнер 1/2 СЕ /стерилна единица 30х30х30/</t>
  </si>
  <si>
    <t>Контейнер 1/4 СЕ /стерилна единица 30х8х8/</t>
  </si>
  <si>
    <t>Стерилизация на опаковани във фолио материали</t>
  </si>
  <si>
    <t>Пакети с дължина до 15 см.</t>
  </si>
  <si>
    <t>Пакети с дължина до 16-20 см.</t>
  </si>
  <si>
    <t>Пакети с дължина до 21-35 см.</t>
  </si>
  <si>
    <t>Пакети с дължина над 35 см.</t>
  </si>
  <si>
    <t>Стерилизация с формалдехид във фолио за една кошница с размери 60х30х30</t>
  </si>
  <si>
    <t xml:space="preserve">Плазмена стерилизация за една кошница/1/2 СЕ </t>
  </si>
  <si>
    <t>Копиране и предоставяне на копия от документи в личните кадрови дела</t>
  </si>
  <si>
    <t>5.00 лв. с ДДС</t>
  </si>
  <si>
    <t>3.10 лв. с ДДС</t>
  </si>
  <si>
    <t>0.70 лв. С ДДС</t>
  </si>
  <si>
    <t>1.00 с ДДС</t>
  </si>
  <si>
    <t>5.00 с ДДС</t>
  </si>
  <si>
    <t>1.00 лв. на километър</t>
  </si>
  <si>
    <t xml:space="preserve">9,00 лв. без ДДС </t>
  </si>
  <si>
    <t>6.00 лв. без ДДС</t>
  </si>
  <si>
    <t>2.00 лв. без ДДС</t>
  </si>
  <si>
    <t>3.00 лв. без ДДС</t>
  </si>
  <si>
    <t>16.00 лв. без ДДС</t>
  </si>
  <si>
    <t>9.00 лв. без ДДС</t>
  </si>
  <si>
    <t>5.00 лв. без ДДС</t>
  </si>
  <si>
    <t>2.50 лв. без ДДС</t>
  </si>
  <si>
    <t>3.50 лв. без ДДС</t>
  </si>
  <si>
    <t>4.50 лв. без ДДС</t>
  </si>
  <si>
    <t>40.00 лв. без ДДС</t>
  </si>
  <si>
    <t>120.00 лв. без ДДС</t>
  </si>
  <si>
    <t>Онкологичен комитет</t>
  </si>
  <si>
    <t xml:space="preserve">ДЕЙНОСТИ, СВЪРЗАНИ С ДИАГНОСТИКА НА "МОЗЪЧНА СМЪРТ" </t>
  </si>
  <si>
    <t>Провеждане на клинични тестове за оценка на мозъчната функция с цел поставяне на диагнозата „Мозъчна смърт”</t>
  </si>
  <si>
    <t>Провеждане на продължителен ЕЕГ запис и интерпретация на данните с цел поставяне на диагнозата „Мозъчна смърт”</t>
  </si>
  <si>
    <t>Провеждане на СТ-ангиография с цел поставяне на диагнозата „Мозъчна смърт”</t>
  </si>
  <si>
    <t>Провеждане на апнеичен тест с цел поставяне на диагнозата „Мозъчна смърт”</t>
  </si>
  <si>
    <t>Мониториране /хемодинамика, дишане, температура, параклиника и др./ на потенциален или реален донор</t>
  </si>
  <si>
    <t>Поддържане на жизнените функции /дишане, хемодинамика и др./ на потенциален или реален донор</t>
  </si>
  <si>
    <t>Ехографска оценка на коремни органи на потенциален или реален донор</t>
  </si>
  <si>
    <t>Ехокардиографска оценка на сърце на потенциален или реален донор</t>
  </si>
  <si>
    <t>Мозъчна ангиография</t>
  </si>
  <si>
    <t>Поставяне на ЦВК, мониториране на ЦВН /централно венозно налягане/</t>
  </si>
  <si>
    <t>Поставяне на артериален катетър</t>
  </si>
  <si>
    <t>ИБВ /изкуствена белодробна вентилация/</t>
  </si>
  <si>
    <t>Уретрална катетеризация</t>
  </si>
  <si>
    <t>Поставяне на НГС /назогастрична сонда/</t>
  </si>
  <si>
    <t>Консултация със специалист</t>
  </si>
  <si>
    <t>70.00 лв./час</t>
  </si>
  <si>
    <t>80 лв./час</t>
  </si>
  <si>
    <t>НАИМЕНОВАНИЕ НА УСЛУГАТА</t>
  </si>
  <si>
    <t>www.umbalpleven.com</t>
  </si>
  <si>
    <t>Такси за практическото обучение в лечебното заведение по специалности</t>
  </si>
  <si>
    <t>проследяване</t>
  </si>
  <si>
    <t xml:space="preserve"> АДМИНИСТРАТИВНИ НЕМЕДИЦИНСКИ И ДРУГИ УСЛУГИ</t>
  </si>
  <si>
    <r>
      <rPr>
        <b/>
        <sz val="11"/>
        <rFont val="Times New Roman"/>
        <family val="1"/>
        <charset val="204"/>
      </rPr>
      <t>Забележка:</t>
    </r>
    <r>
      <rPr>
        <sz val="11"/>
        <rFont val="Times New Roman"/>
        <family val="1"/>
        <charset val="204"/>
      </rPr>
      <t xml:space="preserve"> Плащането по Клинични проучвания следва да бъде извършено при  внасяне за разглеждане на проекто – договора за клинично проучване, като към същия се приложи документ, доказващ плащането</t>
    </r>
  </si>
  <si>
    <t>Такси при обезвреждане на опасни болнични отпадъци</t>
  </si>
  <si>
    <t>Такса за провеждане на практическо обучение за придобиване
 на клинична специалност от чужденци, които не са граждани 
на държава - членка на Европейския съюз, другите държави 
от Европейското икономическо пространство и Швейцария, 
и не са с разрешено дългосрочно или постоянно пребиваване 
в Република България, или с предоставено право на убежище, 
признат статут на бежанец или хуманитарен статут и които 
не са чужденци от българска народност</t>
  </si>
  <si>
    <t>Такса за разглеждане на документи на кандидат-специализанти 
по реда на чл. 11, ал. 1, чл. 13, ал. 1 от Наредба  № 1/22.01.2015 година 
за придобиване на специалност в системата на здравеопазването</t>
  </si>
  <si>
    <t>216.00 лв. с ДДС</t>
  </si>
  <si>
    <t>Такса за административно обслужване за всеки специализант, 
по реда на чл. 21, ал. 1 от Наредба  № 1/22.01.2015 година за 
придобиване на специалност в системата на здравеопазването 
преминал по конкретен модул/раздел в „УМБАЛ-Д-р Георги Странски“ ЕАД 
град Плевен</t>
  </si>
  <si>
    <t>108.00 лв. с ДДС</t>
  </si>
  <si>
    <t>Такса за разглеждане на документи на кандидат-специализанти чужденци, 
по смисъла на чл. 11, ал. 4 от Наредба №1/2015г. за придобиване на 
специалност в системата на здравеопазването</t>
  </si>
  <si>
    <t>Такса за издаване на документ, удостоверяващ изпълнението 
на учебната програма /вкл. операции, манипулации и др., 
при изискване на определен брой дейности/, за специализанти 
зачислени по реда на чл. 11, ал. 1, чл. 13, ал. 1 и ал. 2 от Наредба  № 1/22.01.2015 година за придобиване на специалност в системата на здравеопазването</t>
  </si>
  <si>
    <t>Такса за издаване на документ, удостоверяващ изпълнението на учебната програма /вкл. операции, манипулации и др., при изискване на определен брой дейости/ на специализанти чужденци по смисъла на на чл. 11, ал. 4 от Наредба  № 1/22.01.2015 година за придобиване на специалност в системата на здравеопазването</t>
  </si>
  <si>
    <t>72.00 лв. с ДДС</t>
  </si>
  <si>
    <t>Такса за продължаващо обучение за 1 ден на 
медицински и немедицински специалисти</t>
  </si>
  <si>
    <t>Издаване на удостоверение за продължаващо обучение 
за специалисти по здравни грижи</t>
  </si>
  <si>
    <t xml:space="preserve">Избор на анестезиологичен екип </t>
  </si>
  <si>
    <t xml:space="preserve">Избор на лекар 
</t>
  </si>
  <si>
    <t>Избор на екип</t>
  </si>
  <si>
    <t>Избор на лекар</t>
  </si>
  <si>
    <t>Болнично лечение за леглоден по желание на пациент с доказана диагноза</t>
  </si>
  <si>
    <t xml:space="preserve">Болнично лечение  на здравноосигурени пациенти при предсрочно изписване по тяхно желание преди изтичане на минималния болничен престой и без да са изпълнени условията за заплащане от РЗОК
</t>
  </si>
  <si>
    <t>Болнично лечение на здравно неосигурени пациенти при предсрочно изписване по тяхно желание, преди изтичане на минималния болничен престой</t>
  </si>
  <si>
    <t>Проба Манту</t>
  </si>
  <si>
    <t>1300.00 с ДДС</t>
  </si>
  <si>
    <t>Доплащане за роговична тъкан на Международна очна тъканна банка</t>
  </si>
  <si>
    <t>Трансезофагиална ехокардиография /ТЕЕ/</t>
  </si>
  <si>
    <t xml:space="preserve">                КЛИНИКА ПО КАРДИОЛОГИЯ</t>
  </si>
  <si>
    <t xml:space="preserve">Рентгенография на длан и пръсти /една проекция/ </t>
  </si>
  <si>
    <t xml:space="preserve">Рентгенография на длан и пръсти /две проекции/ </t>
  </si>
  <si>
    <t xml:space="preserve">Рентгенография на двете длани и пръсти /една проекция/ </t>
  </si>
  <si>
    <t xml:space="preserve">Рентгенография на двете длани и пръсти /две проекции/ </t>
  </si>
  <si>
    <t xml:space="preserve">Рентгенография на тазобедрена става – лицева проекция </t>
  </si>
  <si>
    <t xml:space="preserve">Рентгенография на двете тазобедрени стави – лицева проекция </t>
  </si>
  <si>
    <t xml:space="preserve">Рентгенография на тазобедрена става – коса </t>
  </si>
  <si>
    <t xml:space="preserve">Рентгенография на бедрена кост /една проекция/ </t>
  </si>
  <si>
    <t xml:space="preserve">Рентгенография на бедрена кост /две проекции/ </t>
  </si>
  <si>
    <t xml:space="preserve">Рентгенография на колянна става /една проекция/ </t>
  </si>
  <si>
    <t xml:space="preserve">Рентгенография на колянна става /две проекции/ </t>
  </si>
  <si>
    <t xml:space="preserve">Рентгенография на колeнни стави /двете/- лицева и профилна проекции </t>
  </si>
  <si>
    <t xml:space="preserve">Рентгенография на подбедрица /две проекции/ </t>
  </si>
  <si>
    <t xml:space="preserve">Рентгенография на подбедрица /една проекция/ </t>
  </si>
  <si>
    <t xml:space="preserve">Рентгенография на глезенна става /една проекция/ </t>
  </si>
  <si>
    <t xml:space="preserve">Рентгенография на глезенна става /две проекции/ </t>
  </si>
  <si>
    <t xml:space="preserve">Рентгенография на глезенни стави/ двете/ - лицева и профилна проекции </t>
  </si>
  <si>
    <t xml:space="preserve">Рентгенография на стъпало и пръсти /една проекция/ </t>
  </si>
  <si>
    <t xml:space="preserve">Рентгенография на стъпало и пръсти /две проекции/ </t>
  </si>
  <si>
    <t xml:space="preserve">Ренгенография на стъпало и пръсти - коса </t>
  </si>
  <si>
    <t xml:space="preserve">Рентгенография на петна кост – профилна проекция </t>
  </si>
  <si>
    <t xml:space="preserve">Рентгенография на петни кости – аксиална </t>
  </si>
  <si>
    <t xml:space="preserve">Рентгенография на клавикула </t>
  </si>
  <si>
    <t xml:space="preserve">Рентгенография на стерноклавикуларна става </t>
  </si>
  <si>
    <t xml:space="preserve">Рентгенография на акромиоклавикуларна става </t>
  </si>
  <si>
    <t xml:space="preserve">Рентгенография на скапула /една проекция/ </t>
  </si>
  <si>
    <t xml:space="preserve">Рентгенография на раменна става /една проекция/ </t>
  </si>
  <si>
    <t xml:space="preserve">Рентгенография на раменни стави-симетрична </t>
  </si>
  <si>
    <t xml:space="preserve">Рентгенография на хумерус /една проекция/ </t>
  </si>
  <si>
    <t xml:space="preserve">Рентгенография на лакетна става /една проекция/ </t>
  </si>
  <si>
    <t xml:space="preserve">Рентгенография на лакетна става - лицева и профилна проекции </t>
  </si>
  <si>
    <t xml:space="preserve">Рентгенография на антебрахиум /една проекция/ </t>
  </si>
  <si>
    <t xml:space="preserve">Рентгенография на предмишница – лицева и профилна проекции </t>
  </si>
  <si>
    <t xml:space="preserve">Рентгенография на гривнена става /една проекция/ </t>
  </si>
  <si>
    <t xml:space="preserve">Рентгенография на гривнени стави /симетрична в една проекция/ </t>
  </si>
  <si>
    <t xml:space="preserve">Рентгенография на череп – лицева проекция </t>
  </si>
  <si>
    <t xml:space="preserve">Рентгенография на череп – профилна проекция </t>
  </si>
  <si>
    <t xml:space="preserve">Рентгенография на носни кости </t>
  </si>
  <si>
    <t xml:space="preserve">Рентгенография на околоносни синуси-фас </t>
  </si>
  <si>
    <t xml:space="preserve">Рентгенография на челюстите в специални проекции </t>
  </si>
  <si>
    <t xml:space="preserve">Рентгенография на лицеви кости </t>
  </si>
  <si>
    <t xml:space="preserve">Специални центражи на черепа </t>
  </si>
  <si>
    <t xml:space="preserve">Рентгенография на мандибула – профилна проекция </t>
  </si>
  <si>
    <t xml:space="preserve">Рентгенография на шийни прешлени /една проекция/ </t>
  </si>
  <si>
    <t xml:space="preserve">Рентгенография на шийни прешлени – лицева и профилна проекции </t>
  </si>
  <si>
    <t xml:space="preserve">Рентгенография на шийни прешлени по Колие /две проекции/ </t>
  </si>
  <si>
    <t xml:space="preserve">Рентгенография на торакални прешлени /една проекция/ </t>
  </si>
  <si>
    <t xml:space="preserve">Рентгенография на торакални прешлени – лицева и профилна проекции </t>
  </si>
  <si>
    <t xml:space="preserve">Рентгенография на лумбални прешлени /една проекция/ </t>
  </si>
  <si>
    <t xml:space="preserve">Рентгенография на лумбални прешлени – лицева и профилна проекции </t>
  </si>
  <si>
    <t xml:space="preserve">Рентгенография на сакро-илиачни стави – лицева проекция </t>
  </si>
  <si>
    <t xml:space="preserve">Рентгенография на таз - лицева проекция </t>
  </si>
  <si>
    <t xml:space="preserve">Рентгенография на сакрум и опашна кост - лицева и профилна проекции </t>
  </si>
  <si>
    <t xml:space="preserve">Рентгенография на сакрум и опашна кост /една проекция/ </t>
  </si>
  <si>
    <t xml:space="preserve">Рентгенография на стернум /една проекция/ </t>
  </si>
  <si>
    <t xml:space="preserve">Рентгенография на ребра /една проекция/ </t>
  </si>
  <si>
    <t xml:space="preserve">Рентгеноскопия на бял дроб </t>
  </si>
  <si>
    <t xml:space="preserve">Рентгенография на бял дроб, корем или таз на дете до 3 год. </t>
  </si>
  <si>
    <t xml:space="preserve">Рентгенография на гръден кош и бял дроб /една проекция/ </t>
  </si>
  <si>
    <t xml:space="preserve">Обзорна рентгенография на сърце и медиастинум </t>
  </si>
  <si>
    <t xml:space="preserve">Обзорна рентгенография на корем </t>
  </si>
  <si>
    <t xml:space="preserve">Обзорна рентгенография на бъбреци, уретереи и пикочен мехур (БУМ) </t>
  </si>
  <si>
    <t xml:space="preserve">Рентгеново изследване на хранопровод и стомах /контрастно/ </t>
  </si>
  <si>
    <t xml:space="preserve">Рентгеново изследване на тънки черва /контрастно/ </t>
  </si>
  <si>
    <t xml:space="preserve">Рентгеново изследване на храносмилателна система ( стомах с пасаж ) /контрастно/ </t>
  </si>
  <si>
    <t xml:space="preserve">Иригография </t>
  </si>
  <si>
    <t xml:space="preserve">Урография </t>
  </si>
  <si>
    <t xml:space="preserve">Цистография </t>
  </si>
  <si>
    <t xml:space="preserve">Уретрография </t>
  </si>
  <si>
    <t xml:space="preserve">Фистулография </t>
  </si>
  <si>
    <t xml:space="preserve">Ретроградна пиелография /едностранна/ </t>
  </si>
  <si>
    <t xml:space="preserve">Ретроградна пиелография /двустранна/ </t>
  </si>
  <si>
    <t xml:space="preserve">Антеградна пиелография /едностранна/ </t>
  </si>
  <si>
    <t xml:space="preserve">Антеградна пиелография /двустранна/ </t>
  </si>
  <si>
    <t xml:space="preserve">Флебография на един крайник </t>
  </si>
  <si>
    <t xml:space="preserve">Хистеросалпингография </t>
  </si>
  <si>
    <t xml:space="preserve">Мамография на двете млечни жлези /две проекции/ </t>
  </si>
  <si>
    <t xml:space="preserve">Венозен КМ </t>
  </si>
  <si>
    <t xml:space="preserve">Бариев КМ </t>
  </si>
  <si>
    <t xml:space="preserve">КТ на глава – без контраст </t>
  </si>
  <si>
    <t xml:space="preserve">КТ на глава с поставяне на абокат и контраст </t>
  </si>
  <si>
    <t xml:space="preserve">КТ ангиография на глава </t>
  </si>
  <si>
    <t xml:space="preserve">КТ на гръбначен стълб (един сегмент) </t>
  </si>
  <si>
    <t xml:space="preserve">КТ на гръбначен стълб (два сегмента) </t>
  </si>
  <si>
    <t xml:space="preserve">КТ на целият гръбначен стълб </t>
  </si>
  <si>
    <t xml:space="preserve">КТ на торакс – без контраст </t>
  </si>
  <si>
    <t xml:space="preserve">КТ на торакс с поставяне на абокат и контраст </t>
  </si>
  <si>
    <t xml:space="preserve">КТ ангиопулмография (за БТЕ) </t>
  </si>
  <si>
    <t xml:space="preserve">КТ аортография </t>
  </si>
  <si>
    <t xml:space="preserve">КТ на абдомен – без контраст </t>
  </si>
  <si>
    <t xml:space="preserve">КТ на абдомен с поставяне на абокат и контраст </t>
  </si>
  <si>
    <t xml:space="preserve">КТ на малък таз – без контраст </t>
  </si>
  <si>
    <t xml:space="preserve">КТ на малък таз с поставяне на абокат и контраст </t>
  </si>
  <si>
    <t xml:space="preserve">KT на две съседни анатомични области - без контраст </t>
  </si>
  <si>
    <t xml:space="preserve">KT на две съседни анатомични области с поставяне на абокат и контраст </t>
  </si>
  <si>
    <t xml:space="preserve">КТ на цяло тяло - без контраст </t>
  </si>
  <si>
    <t xml:space="preserve">КТ на цяло тяло с поставяне на абокат и контраст </t>
  </si>
  <si>
    <t xml:space="preserve">КТ аортоартериография на долни крайници (периферна ангиография) </t>
  </si>
  <si>
    <t xml:space="preserve">KT на крайник </t>
  </si>
  <si>
    <t xml:space="preserve">ЯМР на глава </t>
  </si>
  <si>
    <t xml:space="preserve">ЯМР на хипофиза </t>
  </si>
  <si>
    <t xml:space="preserve">ЯМР на шийни прешлени </t>
  </si>
  <si>
    <t xml:space="preserve">ЯМР на шия /меки тъкани + каротиди </t>
  </si>
  <si>
    <t xml:space="preserve">ЯМР на сакроилиачни стави </t>
  </si>
  <si>
    <t xml:space="preserve">ЯМР на торакални прешлени </t>
  </si>
  <si>
    <t xml:space="preserve">ЯМР на лумбални прешлени </t>
  </si>
  <si>
    <t xml:space="preserve">ЯМР на тазобедрени стави </t>
  </si>
  <si>
    <t xml:space="preserve">ЯМР на колянна става </t>
  </si>
  <si>
    <t xml:space="preserve">ЯМР на глезена на става/ходило </t>
  </si>
  <si>
    <t xml:space="preserve">ЯМР на раменна става </t>
  </si>
  <si>
    <t xml:space="preserve">ЯМР на лакътна става </t>
  </si>
  <si>
    <t xml:space="preserve">ЯМР на китка </t>
  </si>
  <si>
    <t xml:space="preserve">ЯМР на малък таз </t>
  </si>
  <si>
    <t xml:space="preserve">ЯМР на цял гръбначен стълб /3 сегмента/ </t>
  </si>
  <si>
    <t xml:space="preserve">ЯМР на коремни органи </t>
  </si>
  <si>
    <t xml:space="preserve">ЯМР на глава + съдови програми </t>
  </si>
  <si>
    <t xml:space="preserve">ЯМР на шия, меки тъкани и съдове </t>
  </si>
  <si>
    <t>ЯМР на млечна жлеза</t>
  </si>
  <si>
    <t>ЯМР на простата+МПА/Мултипараметричен анализ/</t>
  </si>
  <si>
    <t>ЯМР на втора анатомична област</t>
  </si>
  <si>
    <t>ЯМР на цяло тяло</t>
  </si>
  <si>
    <t xml:space="preserve">Преглед от лекар специалист - хирург /всички профилни специалисти/ </t>
  </si>
  <si>
    <t>Преглед от лекар специалист - хирург /всички профилни специалисти/ хабилитирано лице</t>
  </si>
  <si>
    <t>Амбулаторен преглед при специалист хабилитирано лице - всички специалности</t>
  </si>
  <si>
    <t>Венозна инфузия до 30 минути</t>
  </si>
  <si>
    <t>Издаване на документ, изискващ преглед</t>
  </si>
  <si>
    <t>Препис на аутопсионен протокол</t>
  </si>
  <si>
    <r>
      <t xml:space="preserve">Идентификация до </t>
    </r>
    <r>
      <rPr>
        <i/>
        <sz val="11"/>
        <rFont val="Times New Roman"/>
        <family val="1"/>
        <charset val="204"/>
      </rPr>
      <t xml:space="preserve">M. tuberculosis </t>
    </r>
    <r>
      <rPr>
        <sz val="11"/>
        <rFont val="Times New Roman"/>
        <family val="1"/>
        <charset val="204"/>
      </rPr>
      <t>complex</t>
    </r>
  </si>
  <si>
    <r>
      <t>Издаване на дубликат /копие/ на документ по платена медицинска услуга (</t>
    </r>
    <r>
      <rPr>
        <i/>
        <sz val="11"/>
        <rFont val="Times New Roman"/>
        <family val="1"/>
        <charset val="204"/>
      </rPr>
      <t xml:space="preserve">съдебномедицинско удостоверение,съдебномедицинска консултация </t>
    </r>
    <r>
      <rPr>
        <sz val="11"/>
        <rFont val="Times New Roman"/>
        <family val="1"/>
        <charset val="204"/>
      </rPr>
      <t>)</t>
    </r>
  </si>
  <si>
    <t xml:space="preserve">          -  с хирургично лечение</t>
  </si>
  <si>
    <t>Амбулаторен преглед от специалист по физикална и рех. медицина /първичен/</t>
  </si>
  <si>
    <t>Амбулаторен преглед от специалист по физикална и рех. медицина /вторичен/</t>
  </si>
  <si>
    <t>Амбулаторен преглед от специалист по физикална и рех. медицина - хабилитирано лице</t>
  </si>
  <si>
    <t>Поставяне на ваксина против тетанус, вирусен хепатит В</t>
  </si>
  <si>
    <t>Издаване на дубликат на медицински документ - епикриза, удостоверение, медицинско свидетелство и др.</t>
  </si>
  <si>
    <t xml:space="preserve">Запис на рентгеново изследване върху допълнителен CD-диск по желание </t>
  </si>
  <si>
    <t>Такса административни услуги по разглеждане и обслужване на  договори по неинтервенционални проучвания</t>
  </si>
  <si>
    <t>МЕДИЦИНСКИ УСЛУГИ, ПРЕДОСТАВЯНИ В СТАЦИОНАРЕН БЛОК</t>
  </si>
  <si>
    <t>Стационарни грижи при бременност с повишен риск</t>
  </si>
  <si>
    <t>Пренатална инвазивна диагностика на бременността и интензивни грижи при бременност с реализиран риск</t>
  </si>
  <si>
    <t>Оперативни процедури за задържане на бременност</t>
  </si>
  <si>
    <t>Преждевременно прекъсване на бременността</t>
  </si>
  <si>
    <t>004.1</t>
  </si>
  <si>
    <t>Преждевременно прекъсване на бременността до 13 гест. с. включително</t>
  </si>
  <si>
    <t>004.2</t>
  </si>
  <si>
    <t>Преждевременно прекъсване на бременността над 13 гест. с.</t>
  </si>
  <si>
    <t>Раждане</t>
  </si>
  <si>
    <t>005.1</t>
  </si>
  <si>
    <t>Нормално раждане</t>
  </si>
  <si>
    <t>005.2</t>
  </si>
  <si>
    <t>Раждане чрез цезарово сечение</t>
  </si>
  <si>
    <t>Грижи за здраво новородено дете</t>
  </si>
  <si>
    <t>Диагностика и лечение на новородени с тегло над 2500 грама, първа степен на тежест</t>
  </si>
  <si>
    <t>Диагностика и лечение на новородени с тегло над 2500 грама, втора степен на тежест</t>
  </si>
  <si>
    <t>Диагностика и лечение на новородени с тегло от 1500 до 2499 грама, първа степен на тежест</t>
  </si>
  <si>
    <t>Диагностика и лечение на новородени с тегло от 1500 до 2499 грама, втора степен на тежест</t>
  </si>
  <si>
    <t>Диагностика и лечение на новородени с тегло под 1499 грама</t>
  </si>
  <si>
    <t>Диагностика и лечение на дете с вродени аномалии</t>
  </si>
  <si>
    <t>Диагностика и интензивно лечение на новородени с дихателна недостатъчност, първа степен на тежест</t>
  </si>
  <si>
    <t>Диагностика и интензивно лечение на новородени с дихателна недостатъчност, втора степен на тежест</t>
  </si>
  <si>
    <t>Диагностика и интензивно лечение на новородени с приложение на сърфактант</t>
  </si>
  <si>
    <t>015.1</t>
  </si>
  <si>
    <t>Диагностика и интензивно лечение на новородени с еднократно приложение на сърфактант</t>
  </si>
  <si>
    <t>015.2</t>
  </si>
  <si>
    <t>Диагностика и интензивно лечение на новородени с многократно приложение на сърфактант</t>
  </si>
  <si>
    <t>Диагностика и лечение на нестабилна форма на ангина пекторис/остър миокарден инфаркт без инвазивно изследване и/или интервенционално лечение</t>
  </si>
  <si>
    <t>Инвазивна диагностика при сърдечно-съдови заболявания</t>
  </si>
  <si>
    <t>017.1</t>
  </si>
  <si>
    <t>Инвазивна диагностика при сърдечно-съдови заболявания при лица над 18 години</t>
  </si>
  <si>
    <t>017.2</t>
  </si>
  <si>
    <t>Инвазивна диагностика при сърдечно-съдови заболявания с механична вентилация</t>
  </si>
  <si>
    <t>018.1</t>
  </si>
  <si>
    <t>Инвазивна диагностика при сърдечно-съдови заболявания с механична вентилация за лица над 18 години</t>
  </si>
  <si>
    <t>Постоянна електрокардиостимулация</t>
  </si>
  <si>
    <t>019.1</t>
  </si>
  <si>
    <t>Постоянна електрокардиостимулация – с имплантация на антибрадикарден пейсмейкър – еднокамерен или двукамерен</t>
  </si>
  <si>
    <t>Интервенционално лечение и свързани с него диагностични катетеризации при сърдечно-съдови заболявания</t>
  </si>
  <si>
    <t>020.1</t>
  </si>
  <si>
    <t>Интервенционално лечение и свързани с него диагностични катетеризации при сърдечно-съдови заболявания при лица над 18 години</t>
  </si>
  <si>
    <t>Диагностика и лечение на нестабилна форма на ангина пекторис с инвазивно изследване</t>
  </si>
  <si>
    <t>Диагностика и лечение на нестабилна форма на ангина пекторис с интервенционално лечение</t>
  </si>
  <si>
    <t>Диагностика и лечение на остър коронарен синдром с фибринолитик</t>
  </si>
  <si>
    <t>Диагностика и лечение на остър коронарен синдром с персистираща елевация на ST сегмент с интервенционално лечение</t>
  </si>
  <si>
    <t>Диагностика и лечение на остра и изострена хронична сърдечна недостатъчност без механична вентилация</t>
  </si>
  <si>
    <t>Диагностика и лечение на остра и изострена хронична сърдечна недостатъчност с механична вентилация</t>
  </si>
  <si>
    <t>030.1</t>
  </si>
  <si>
    <t>Диагностика и лечение на остра и изострена хронична сърдечна недостатъчност с механична вентилация при лица над 18 години</t>
  </si>
  <si>
    <t>Диагностика и лечение на инфекциозен ендокардит</t>
  </si>
  <si>
    <t>031.1</t>
  </si>
  <si>
    <t>Диагностика и лечение на инфекциозен ендокардит за лица над 18 години</t>
  </si>
  <si>
    <t>Диагностика и лечение на заболявания на миокарда и перикарда</t>
  </si>
  <si>
    <t>032.1</t>
  </si>
  <si>
    <t>Диагностика и лечение на заболявания на миокарда и перикарда при лица над 18 години</t>
  </si>
  <si>
    <t>Диагностика и лечение на ритъмни и проводни нарушения</t>
  </si>
  <si>
    <t>Диагностика и лечение на хипоксемични състояния при вродени сърдечни малформации в детска възраст</t>
  </si>
  <si>
    <t>Диагностика и лечение на белодробен тромбоемболизъм без фибринолитик</t>
  </si>
  <si>
    <t>Диагностика и лечение на белодробен тромбоемболизъм с фибринолитик</t>
  </si>
  <si>
    <t>Диагностика и лечение на хронична обструктивна белодробна болест – остра екзацербация</t>
  </si>
  <si>
    <t>Диагностика и лечение на бронхопневмония и бронхиолит при лица над 18-годишна възраст</t>
  </si>
  <si>
    <t>Диагностика и лечение на бронхиална астма: среднотежък и тежък пристъп</t>
  </si>
  <si>
    <t>040.1</t>
  </si>
  <si>
    <t>Диагностика и лечение на бронхиална астма: среднотежък и тежък пристъп при лица над 18-годишна възраст</t>
  </si>
  <si>
    <t>040.2</t>
  </si>
  <si>
    <t>Диагностика и лечение на бронхиална астма: среднотежък и тежък пристъп при лица под 18-годишна възраст</t>
  </si>
  <si>
    <t>Диагностика и лечение на алергични и инфекциозно-алергични заболявания на дихателната система</t>
  </si>
  <si>
    <t>041.1</t>
  </si>
  <si>
    <t>Диагностика и лечение на алергични и инфекциозно-алергични заболявания на дихателната система при лица над 18 години</t>
  </si>
  <si>
    <t>041.2</t>
  </si>
  <si>
    <t>Диагностика и лечение на алергични и инфекциозно-алергични заболявания на дихателната система при лица под 18 години</t>
  </si>
  <si>
    <t>Диагностика и лечение на гнойно-възпалителни заболявания на бронхо-белодробната система</t>
  </si>
  <si>
    <t>042.1</t>
  </si>
  <si>
    <t>Диагностика и лечение на гнойно-възпалителни заболявания на бронхо-белодробната система при лица над 18 години</t>
  </si>
  <si>
    <t>042.2</t>
  </si>
  <si>
    <t>Диагностика и лечение на гнойно-възпалителни заболявания на бронхо-белодробната система при лица под 18 години</t>
  </si>
  <si>
    <t>Бронхоскопски процедури с неголям обем и сложност в пулмологията</t>
  </si>
  <si>
    <t>Високоспециализирани интервенционални процедури в пулмологията</t>
  </si>
  <si>
    <t>Лечение на декомпенсирана хронична дихателна недостатъчност при болести на дихателната система</t>
  </si>
  <si>
    <t>Лечение на декомпенсирана хронична дихателна недостатъчност при болести на дихателната система в детска възраст</t>
  </si>
  <si>
    <t>Лечение на декомпенсирана хронична дихателна недостатъчност при болести на дихателната система с механична вентилация</t>
  </si>
  <si>
    <t>047.1</t>
  </si>
  <si>
    <t>Лечение на декомпенсирана хронична дихателна недостатъчност при болести на дихателната система с механична вентилация при лица над 18 години</t>
  </si>
  <si>
    <t>047.2</t>
  </si>
  <si>
    <t>Лечение на декомпенсирана хронична дихателна недостатъчност при болести на дихателната система с механична вентилация при лица под 18 години</t>
  </si>
  <si>
    <t>Диагностика и лечение на бронхопневмония в детска възраст</t>
  </si>
  <si>
    <t>Диагностика и лечение на бронхиолит в детската възраст</t>
  </si>
  <si>
    <t>Диагностика и лечение на исхемичен мозъчен инсулт без тромболиза</t>
  </si>
  <si>
    <t>050.1</t>
  </si>
  <si>
    <t>Диагностика и лечение на исхемичен мозъчен инсулт без тромболиза при лица над 18 години</t>
  </si>
  <si>
    <t>Диагностика и лечение на исхемичен мозъчен инсулт с тромболиза</t>
  </si>
  <si>
    <t>051.1</t>
  </si>
  <si>
    <t>051.2</t>
  </si>
  <si>
    <t>Диагностика и лечение на исхемичен мозъчен инсулт с интервенционално лечение</t>
  </si>
  <si>
    <t>Диагностика и лечение на паренхимен мозъчен кръвоизлив</t>
  </si>
  <si>
    <t>052.1</t>
  </si>
  <si>
    <t>Диагностика и лечение на паренхимен мозъчен кръвоизлив при лица над 18 години</t>
  </si>
  <si>
    <t>052.2</t>
  </si>
  <si>
    <t>Диагностика и лечение на паренхимен мозъчен кръвоизлив при лица под 18 години</t>
  </si>
  <si>
    <t>Диагностика и лечение на субарахноиден кръвоизлив</t>
  </si>
  <si>
    <t>053.1</t>
  </si>
  <si>
    <t>Диагностика и лечение на субарахноиден кръвоизлив при лица над 18 години</t>
  </si>
  <si>
    <t>053.2</t>
  </si>
  <si>
    <t>Диагностика и лечение на субарахноиден кръвоизлив при лица под 18 години</t>
  </si>
  <si>
    <t>Диагностика и специфично лечение на остра и хронична демиелинизираща полиневропатия (Гилен-Баре)</t>
  </si>
  <si>
    <t>054.1</t>
  </si>
  <si>
    <t>Диагностика и специфично лечение на остра и хронична демиелинизираща полиневропатия (Гилен-Баре) при лица над 18 години</t>
  </si>
  <si>
    <t>054.2</t>
  </si>
  <si>
    <t>Диагностика и специфично лечение на остра и хронична демиелинизираща полиневропатия (Гилен-Баре) при лица под 18 години</t>
  </si>
  <si>
    <t>Диагностика и специфично лечение на остра и хронична демиелинизираща полиневропатия (Гилен-Баре) на апаратна вентилация</t>
  </si>
  <si>
    <t>055.1</t>
  </si>
  <si>
    <t>Диагностика и специфично лечение на остра и хронична демиелинизираща полиневропатия (Гилен-Баре) на апаратна вентилация при лица над 18 години</t>
  </si>
  <si>
    <t>055.2</t>
  </si>
  <si>
    <t>Диагностика и специфично лечение на остра и хронична демиелинизираща полиневропатия (Гилен-Баре) на апаратна вентилация при лица под 18 години</t>
  </si>
  <si>
    <t>Диагностика и лечение на болести на черепно-мозъчните нерви (ЧМН), на нервните коренчета и плексуси, полиневропатия и вертеброгенни болкови синдроми</t>
  </si>
  <si>
    <t>056.1</t>
  </si>
  <si>
    <t>Диагностика и лечение на болести на черепно-мозъчните нерви (ЧМН), на нервните коренчета и плексуси, полиневропатия и вертеброгенни болкови синдроми при лица над 18 години</t>
  </si>
  <si>
    <t>056.2</t>
  </si>
  <si>
    <t>Диагностика и лечение на болести на черепно-мозъчните нерви (ЧМН), на нервните коренчета и плексуси, полиневропатия и вертеброгенни болкови синдроми при лица под 18 години</t>
  </si>
  <si>
    <t>Диагностика и лечение на остри и хронични вирусни, бактериални, спирохетни, микотични и паразитни менингити, менингоенцефалити и миелити</t>
  </si>
  <si>
    <t>057.1</t>
  </si>
  <si>
    <t>Диагностика и лечение на остри и хронични вирусни, бактериални, спирохетни, микотични и паразитни менингити, менингоенцефалити и миелити при лица над 18 години</t>
  </si>
  <si>
    <t>057.2</t>
  </si>
  <si>
    <t>Диагностика и лечение на остри и хронични вирусни, бактериални, спирохетни, микотични и паразитни менингити, менингоенцефалити и миелити при лица под 18 години</t>
  </si>
  <si>
    <t>Диагностика и лечение на наследствени и дегенеративни заболявания на нервната система, засягащи ЦНС с начало в детска възраст</t>
  </si>
  <si>
    <t>058.1</t>
  </si>
  <si>
    <t>Диагностика и лечение на наследствени и дегенеративни заболявания на нервната система, засягащи ЦНС с начало в детска възраст при лица над 18 години</t>
  </si>
  <si>
    <t>058.2</t>
  </si>
  <si>
    <t>Диагностика и лечение на наследствени и дегенеративни заболявания на нервната система, засягащи ЦНС с начало в детска възраст при лица под 18 години</t>
  </si>
  <si>
    <t>Диагностика и лечение на наследствени и дегенеративни заболявания на нервната система при възрастни пациенти, засягащи централна нервна система и моторния неврон (ЛАС)</t>
  </si>
  <si>
    <t>Диагностика и лечение на невро-мускулни заболявания и болести на предните рога на гръбначния мозък</t>
  </si>
  <si>
    <t>Диагностика и лечение на мултипленна склероза</t>
  </si>
  <si>
    <t>Диагностика и лечение на епилепсия и епилептични пристъпи</t>
  </si>
  <si>
    <t>062.1</t>
  </si>
  <si>
    <t>Диагностика и лечение на епилепсия и епилептични пристъпи при лица над 18 години</t>
  </si>
  <si>
    <t>062.2</t>
  </si>
  <si>
    <t>Диагностика и лечение на епилепсия и епилептични пристъпи при лица под 18 години</t>
  </si>
  <si>
    <t>Лечение на епилептичен статус</t>
  </si>
  <si>
    <t>063.1</t>
  </si>
  <si>
    <t>Лечение на епилептичен статус при лица над 18 години</t>
  </si>
  <si>
    <t>063.2</t>
  </si>
  <si>
    <t>Лечение на епилептичен статус при лица под 18 години</t>
  </si>
  <si>
    <t>Диагностика и лечение на миастения гравис и миастенни синдроми</t>
  </si>
  <si>
    <t>064.1</t>
  </si>
  <si>
    <t>Диагностика и лечение на миастения гравис и миастенни синдроми при лица над 18 години</t>
  </si>
  <si>
    <t>064.2</t>
  </si>
  <si>
    <t>Диагностика и лечение на миастения гравис и миастенни синдроми при лица под 18 години</t>
  </si>
  <si>
    <t>Лечение на миастенни кризи с кортикостероиди и апаратна вентилация</t>
  </si>
  <si>
    <t>065.1</t>
  </si>
  <si>
    <t>Лечение на миастенни кризи с кортикостероиди и апаратна вентилация при лица над 18 години</t>
  </si>
  <si>
    <t>065.2</t>
  </si>
  <si>
    <t>Лечение на миастенни кризи с кортикостероиди и апаратна вентилация при лица под 18 години</t>
  </si>
  <si>
    <t>Лечение на миастенни кризи с човешки имуноглобулин и апаратна вентилация</t>
  </si>
  <si>
    <t>066.1</t>
  </si>
  <si>
    <t>Лечение на миастенни кризи с човешки имуноглобулин и апаратна вентилация при лица над 18 години</t>
  </si>
  <si>
    <t>066.2</t>
  </si>
  <si>
    <t>Лечение на миастенни кризи с човешки имуноглобулин и апаратна вентилация при лица под 18 години</t>
  </si>
  <si>
    <t>Диагностика и лечение на паркинсонова болест</t>
  </si>
  <si>
    <t>Диагностика и лечение на заболявания на горния гастроинтестинален тракт</t>
  </si>
  <si>
    <t>068.1</t>
  </si>
  <si>
    <t>Диагностика и лечение на заболявания на горния гастроинтестинален тракт за лица над 18-годишна възраст</t>
  </si>
  <si>
    <t>068.2</t>
  </si>
  <si>
    <t>Диагностика и лечение на заболявания на горния гастроинтестинален тракт за лица под 18-годишна възраст</t>
  </si>
  <si>
    <t>Високоспециализирани интервенционални процедури при заболявания на гастроинтестиналния тракт</t>
  </si>
  <si>
    <t>069.1</t>
  </si>
  <si>
    <t>Високоспециализирани интервенционални процедури при заболявания на гастроинтестиналния тракт за лица над 18-годишна възраст</t>
  </si>
  <si>
    <t>069.2</t>
  </si>
  <si>
    <t>Високоспециализирани интервенционални процедури при заболявания на гастроинтестиналния тракт за лица под 18-годишна възраст</t>
  </si>
  <si>
    <t>Диагностика и лечение на болест на Крон и улцерозен колит</t>
  </si>
  <si>
    <t>070.1</t>
  </si>
  <si>
    <t>Диагностика и лечение на болест на Крон и улцерозен колит за лица над 18-годишна възраст</t>
  </si>
  <si>
    <t>070.2</t>
  </si>
  <si>
    <t>Диагностика и лечение на болест на Крон и улцерозен колит за лица под 18-годишна възраст</t>
  </si>
  <si>
    <t>Диагностика и лечение на заболявания на тънкото и дебелото черво</t>
  </si>
  <si>
    <t>071.1</t>
  </si>
  <si>
    <t>Диагностика и лечение на заболявания на тънкото и дебелото черво за лица над 18-годишна възраст</t>
  </si>
  <si>
    <t>071.2</t>
  </si>
  <si>
    <t>Диагностика и лечение на заболявания на тънкото и дебелото черво за лица под 18-годишна възраст</t>
  </si>
  <si>
    <t>Ендоскопско и медикаментозно лечение при остро кървене от гастроинтестиналния тракт</t>
  </si>
  <si>
    <t>072.1</t>
  </si>
  <si>
    <t>Ендоскопско и медикаментозно лечение при остро кървене от гастроинтестиналния тракт за лица над 18-годишна възраст</t>
  </si>
  <si>
    <t>072.2</t>
  </si>
  <si>
    <t>Ендоскопско и медикаментозно лечение при остро кървене от гастроинтестиналния тракт за лица под 18-годишна възраст</t>
  </si>
  <si>
    <t>Високоспециализирани интервенционални процедури при заболявания на хепатобилиарната система (ХБС), панкреаса и перитонеума</t>
  </si>
  <si>
    <t>073.1</t>
  </si>
  <si>
    <t>Високоспециализирани интервенционални процедури при заболявания на хепатобилиарната система (ХБС), панкреаса и перитонеума за лица над 18-годишна възраст</t>
  </si>
  <si>
    <t>073.2</t>
  </si>
  <si>
    <t>Високоспециализирани интервенционални процедури при заболявания на хепатобилиарната система (ХБС), панкреаса и перитонеума за лица под 18-годишна възраст</t>
  </si>
  <si>
    <t>Диагностика и лечение на заболявания на хепатобилиарната система, панкреаса и перитонеума</t>
  </si>
  <si>
    <t>074.1</t>
  </si>
  <si>
    <t>Диагностика и лечение на заболявания на хепатобилиарната система, панкреаса и перитонеума за лица над 18-годишна възраст</t>
  </si>
  <si>
    <t>074.2</t>
  </si>
  <si>
    <t>Диагностика и лечение на заболявания на хепатобилиарната система, панкреаса и перитонеума за лица под 18-годишна възраст</t>
  </si>
  <si>
    <t>Диагностика и лечение на декомпенсирани чернодробни заболявания (цироза)</t>
  </si>
  <si>
    <t>075.1</t>
  </si>
  <si>
    <t>Диагностика и лечение на декомпенсирани чернодробни заболявания (цироза) за лица над 18-годишна възраст</t>
  </si>
  <si>
    <t>075.2</t>
  </si>
  <si>
    <t>Диагностика и лечение на декомпенсирани чернодробни заболявания (цироза) за лица под 18-годишна възраст</t>
  </si>
  <si>
    <t>Диагностика и лечение на хронични чернодробни заболявания</t>
  </si>
  <si>
    <t>076.1</t>
  </si>
  <si>
    <t>Диагностика и лечение на хронични чернодробни заболявания за лица над 18-годишна възраст</t>
  </si>
  <si>
    <t>076.2</t>
  </si>
  <si>
    <t>Диагностика и лечение на хронични чернодробни заболявания за лица под 18-годишна възраст</t>
  </si>
  <si>
    <t>Диагностика и лечение на декомпенсиран захарен диабет</t>
  </si>
  <si>
    <t>078.1</t>
  </si>
  <si>
    <t>Диагностика и лечение на декомпенсиран захарен диабет при лица над 18 години</t>
  </si>
  <si>
    <t>078.2</t>
  </si>
  <si>
    <t>Диагностика и лечение на декомпенсиран захарен диабет при лица под 18 години</t>
  </si>
  <si>
    <t>Диагностика и лечение на заболявания на щитовидната жлеза</t>
  </si>
  <si>
    <t>079.1</t>
  </si>
  <si>
    <t>Диагностика и лечение на заболявания на щитовидната жлеза при лица над 18 години</t>
  </si>
  <si>
    <t>079.2</t>
  </si>
  <si>
    <t>Диагностика и лечение на заболявания на щитовидната жлеза при лица под 18 години</t>
  </si>
  <si>
    <t>Лечение на заболявания на хипофизата и надбъбрека</t>
  </si>
  <si>
    <t>080.1</t>
  </si>
  <si>
    <t>Лечение на заболявания на хипофизата и надбъбрека при лица над 18 години</t>
  </si>
  <si>
    <t>080.2</t>
  </si>
  <si>
    <t>Лечение на заболявания на хипофизата и надбъбрека при лица под 18 години</t>
  </si>
  <si>
    <t>Лечение на костни метаболитни заболявания и нарушения на калциево-фосфорната обмяна</t>
  </si>
  <si>
    <t>081.1</t>
  </si>
  <si>
    <t>Лечение на костни метаболитни заболявания и нарушения на калциево-фосфорната обмяна при лица над 18 години</t>
  </si>
  <si>
    <t>081.2</t>
  </si>
  <si>
    <t>Лечение на костни метаболитни заболявания и нарушения на калциево-фосфорната обмяна при лица под 18 години</t>
  </si>
  <si>
    <t>Диагностика на лица с метаболитни нарушения</t>
  </si>
  <si>
    <t>082.1</t>
  </si>
  <si>
    <t>Диагностика на лица с метаболитни нарушения при лица над 18 години</t>
  </si>
  <si>
    <t>082.2</t>
  </si>
  <si>
    <t>Диагностика на лица с метаболитни нарушения при лица под 18 години</t>
  </si>
  <si>
    <t>Лечение на лица с метаболитни нарушения</t>
  </si>
  <si>
    <t>083.1</t>
  </si>
  <si>
    <t>Лечение на лица с метаболитни нарушения при лица над 18 години</t>
  </si>
  <si>
    <t>083.2</t>
  </si>
  <si>
    <t>Лечение на лица с метаболитни нарушения при лица под 18 години</t>
  </si>
  <si>
    <t>Диагностика и лечение на остър и хроничен обострен пиелонефрит</t>
  </si>
  <si>
    <t>Диагностика и лечение на гломерулонефрити - остри и хронични, първични и вторични при системни заболявания - новооткрити</t>
  </si>
  <si>
    <t>085.1</t>
  </si>
  <si>
    <t>Диагностика и лечение на гломерулонефрити - остри и хронични, първични и вторични при системни заболявания - новооткрити - при лица над 18 години</t>
  </si>
  <si>
    <t>085.2</t>
  </si>
  <si>
    <t>Диагностика и лечение на гломерулонефрити - остри и хронични, първични и вторични при системни заболявания - новооткрити - при лица под 18 години</t>
  </si>
  <si>
    <t>Лечение на хистологично доказани гломерулонефрити - остри и хронични, първични и вторични при системни заболявания</t>
  </si>
  <si>
    <t>086.1</t>
  </si>
  <si>
    <t>Лечение на хистологично доказани гломерулонефрити - остри и хронични, първични и вторични при системни заболявания - при лица над 18 години</t>
  </si>
  <si>
    <t>086.2</t>
  </si>
  <si>
    <t>Лечение на хистологично доказани гломерулонефрити - остри и хронични, първични и вторични при системни заболявания - при лица под 18 години</t>
  </si>
  <si>
    <t>Диагностика и лечение на остра бъбречна недостатъчност</t>
  </si>
  <si>
    <t>087.1</t>
  </si>
  <si>
    <t>Диагностика и лечение на остра бъбречна недостатъчност при лица над 18 години</t>
  </si>
  <si>
    <t>087.2</t>
  </si>
  <si>
    <t>Диагностика и лечение на остра бъбречна недостатъчност при лица под 18 години</t>
  </si>
  <si>
    <t>Диагностика и лечение на хронична бъбречна недостатъчност</t>
  </si>
  <si>
    <t>088.1</t>
  </si>
  <si>
    <t>Диагностика и лечение на хронична бъбречна недостатъчност при лица над 18 години</t>
  </si>
  <si>
    <t>088.2</t>
  </si>
  <si>
    <t>Диагностика и лечение на хронична бъбречна недостатъчност при лица под 18 години</t>
  </si>
  <si>
    <t>Диагностика и лечение на системни заболявания на съединителната тъкан</t>
  </si>
  <si>
    <t>089.1</t>
  </si>
  <si>
    <t>Диагностика и лечение на системни заболявания на съединителната тъкан при лица над 18 години</t>
  </si>
  <si>
    <t>089.2</t>
  </si>
  <si>
    <t>Диагностика и лечение на системни заболявания на съединителната тъкан при лица под 18 години</t>
  </si>
  <si>
    <t>089.3</t>
  </si>
  <si>
    <t>Диагностика и лечение на системни заболявания на съединителната тъкан при лица над 18 години - с усложнения</t>
  </si>
  <si>
    <t>Диагностика и лечение на възпалителни ставни заболявания</t>
  </si>
  <si>
    <t>090.1</t>
  </si>
  <si>
    <t>Диагностика и лечение на възпалителни ставни заболявания при лица над 18 години</t>
  </si>
  <si>
    <t>090.2</t>
  </si>
  <si>
    <t>Диагностика и лечение на възпалителни ставни заболявания при лица под 18 години</t>
  </si>
  <si>
    <t>Диагностика и лечение на дегенеративни и обменни ставни заболявания</t>
  </si>
  <si>
    <t>Диагностика и лечение на тежкопротичащи булозни дерматози</t>
  </si>
  <si>
    <t>Диагностика и лечение на тежкопротичащи бактериални инфекции на кожата</t>
  </si>
  <si>
    <t>Диагностика и лечение на тежкопротичащи форми на псориазис – обикновен, артропатичен, пустулозен и еритродермичен</t>
  </si>
  <si>
    <t>Диагностика и лечение на островъзникнали и тежкопротичащи еритродермии с генерализиран екзантем</t>
  </si>
  <si>
    <t>Лечение на кожни прояви при съединително-тъканни заболявания и васкулити</t>
  </si>
  <si>
    <t>Лечение на сифилис при бременни жени и при малигнени форми (на вторичен и третичен сифилис) с кристален пеницилин</t>
  </si>
  <si>
    <t>Диагностика и лечение на остро протичащи чревни инфекциозни болести с диаричен синдром</t>
  </si>
  <si>
    <t>Диагностика и лечение на инфекциозни и паразитни заболявания, предавани чрез ухапване от членестоноги</t>
  </si>
  <si>
    <t>Диагностика и лечение на остър вирусен хепатит А и Е</t>
  </si>
  <si>
    <t>Диагностика и лечение на остър вирусен хепатит В, С и D</t>
  </si>
  <si>
    <t>Диагностика и лечение на паразитози</t>
  </si>
  <si>
    <t>Диагностика и лечение на покривни инфекции</t>
  </si>
  <si>
    <t>Диагностика и лечение на контагиозни вирусни и бактериални заболявания - остро протичащи, с усложнения</t>
  </si>
  <si>
    <t>Диагностика и лечение на вирусни хеморагични трески</t>
  </si>
  <si>
    <t>Диагностика и лечение на токсоалергични реакции</t>
  </si>
  <si>
    <t>106.1</t>
  </si>
  <si>
    <t>Диагностика и лечение на токсоалергични реакции при лица над 18 години</t>
  </si>
  <si>
    <t>106.2</t>
  </si>
  <si>
    <t>Диагностика и лечение на токсоалергични реакции при лица под 18 години</t>
  </si>
  <si>
    <t>Диагностика и лечение на отравяния и токсични ефекти от лекарства и битови отрови</t>
  </si>
  <si>
    <t>Диагностика и лечение на фалоидно гъбно отравяне</t>
  </si>
  <si>
    <t>Диагностика и лечение на токсична епидермална некролиза (болест на Лайел)</t>
  </si>
  <si>
    <t>Лечение на доказани първични имунодефицити</t>
  </si>
  <si>
    <t>110.1</t>
  </si>
  <si>
    <t>Лечение на доказани първични имунодефицити при лица над 18 години</t>
  </si>
  <si>
    <t>110.2</t>
  </si>
  <si>
    <t>Лечение на доказани първични имунодефицити при лица под 18 години</t>
  </si>
  <si>
    <t>Диагностика и лечение на остри внезапно възникнали състояния в детската възраст</t>
  </si>
  <si>
    <t>Диагностика и лечение на муковисцидоза</t>
  </si>
  <si>
    <t>Диагностика и консервативно лечение на световъртеж, разстройства в равновесието от периферен и централен тип</t>
  </si>
  <si>
    <t>113.1</t>
  </si>
  <si>
    <t>Диагностика и консервативно лечение на световъртеж, разстройства в равновесието от периферен и централен тип с минимален болничен престой 48 часа</t>
  </si>
  <si>
    <t>113.2</t>
  </si>
  <si>
    <t>Диагностика и консервативно лечение на световъртеж, разстройства в равновесието от периферен и централен тип с минимален болничен престой 4 дни</t>
  </si>
  <si>
    <t>Интензивно лечение на коматозни състояния, неиндицирани от травма</t>
  </si>
  <si>
    <t>Интензивно лечение при комбинирани и/или съчетани травми</t>
  </si>
  <si>
    <t>Оперативно лечение на абдоминална аорта, долна празна вена и клоновете им</t>
  </si>
  <si>
    <t>123.1</t>
  </si>
  <si>
    <t>Оперативно лечение на аневризми на абдоминална аорта</t>
  </si>
  <si>
    <t>123.2</t>
  </si>
  <si>
    <t>Оперативно лечение на руптурирали аневризми на абдоминална аорта</t>
  </si>
  <si>
    <t>123.3</t>
  </si>
  <si>
    <t>123.4</t>
  </si>
  <si>
    <t>Диагностика и лечение след провеждане на КПр № 7 „Ендоваскуларно лечение на абдоминална аорта, долна празна вена и клоновете им“</t>
  </si>
  <si>
    <t>Оперативно лечение на хронична съдова недостатъчност във феморо-поплитеалния и аксило-брахиалния сегмент</t>
  </si>
  <si>
    <t>Оперативно лечение на клонове на аортната дъга</t>
  </si>
  <si>
    <t>Спешни оперативни интервенции без съдова реконструкция при болни със съдови заболявания (тромбектомии, емболектомии, ампутации и симпатектомии)</t>
  </si>
  <si>
    <t>Консервативно лечение на съдова недостатъчност</t>
  </si>
  <si>
    <t>Консервативно лечение с простагландинови/простациклинови деривати при съдова недостатъчност</t>
  </si>
  <si>
    <t>Оперативно лечение при варикозна болест и усложненията й</t>
  </si>
  <si>
    <t>Oперативни процедури върху придатъците на окото с голям обем и сложност</t>
  </si>
  <si>
    <t>Други операции на очната ябълка с голям обем и сложност</t>
  </si>
  <si>
    <t>Кератопластика</t>
  </si>
  <si>
    <t>Консервативно лечение на глаукома, съдови заболявания на окото и неперфоративни травми</t>
  </si>
  <si>
    <t>Консервативно лечение при инфекции и възпалителни заболявания на окото и придатъците му</t>
  </si>
  <si>
    <t>Оперативно лечение на заболявания в областта на ушите, носа и гърлото с много голям обем и сложност</t>
  </si>
  <si>
    <t>Оперативно лечение на заболявания в областта на ушите, носа и гърлото с голям обем и сложност</t>
  </si>
  <si>
    <t>Оперативно лечение на заболявания в областта на ушите, носа и гърлото със среден обем и сложност</t>
  </si>
  <si>
    <t>Високотехнологична диагностика при ушно-носно-гърлени болести</t>
  </si>
  <si>
    <t>Консервативно парентерално лечение при ушно-носно- гърлени болести</t>
  </si>
  <si>
    <t>140.1</t>
  </si>
  <si>
    <t>Консервативно парентерално лечение при ушно-носно-гърлени болести при лица над 18 години</t>
  </si>
  <si>
    <t>140.2</t>
  </si>
  <si>
    <t>Консервативно парентерално лечение при ушно-носно- гърлени болести при лица под 18 години</t>
  </si>
  <si>
    <t>Трансуретрално оперативно лечение при онкологични заболявания на пикочния мехур</t>
  </si>
  <si>
    <t>Радикална цистопростатектомия с ортотопичен пикочен мехур</t>
  </si>
  <si>
    <t>Трансуретрална простатектомия</t>
  </si>
  <si>
    <t>Отворени оперативни процедури при доброкачествена хиперплазия на простатната жлеза и нейните усложнения</t>
  </si>
  <si>
    <t>Ендоскопски процедури при обструкции на горните пикочни пътища</t>
  </si>
  <si>
    <t>Оперативни процедури при вродени заболявания на пикочо-половата система</t>
  </si>
  <si>
    <t>Оперативни процедури върху мъжка полова система</t>
  </si>
  <si>
    <t>Оперативни процедури на долните пикочни пътища с голям обем и сложност</t>
  </si>
  <si>
    <t>Оперативни процедури на долните пикочни пътища със среден обем и сложност</t>
  </si>
  <si>
    <t>Оперативни процедури при инконтиненция на урината</t>
  </si>
  <si>
    <t>Реконструктивни операции в урологията</t>
  </si>
  <si>
    <t>Ендоскопски процедури при обструкции на долните пикочни пътища</t>
  </si>
  <si>
    <t>Оперативни процедури при травми на долните пикочни пътища</t>
  </si>
  <si>
    <t>Оперативни процедури на бъбрека и уретера с голям и много голям обем и сложност</t>
  </si>
  <si>
    <t>Оперативни процедури на бъбрека и уретера със среден обем и сложност</t>
  </si>
  <si>
    <t>Радикална цистектомия. Радикална цистопростатектомия</t>
  </si>
  <si>
    <t>Радикална простатектомия</t>
  </si>
  <si>
    <t>Оперативни интервенции при инфекции на меките и костни тъкани</t>
  </si>
  <si>
    <t>Артроскопски процедури в областта на скелетно-мускулната система</t>
  </si>
  <si>
    <t>Нерадикално отстраняване на матката</t>
  </si>
  <si>
    <t>Радикално отстраняване на женски полови органи</t>
  </si>
  <si>
    <t>Оперативни интервенции чрез коремен достъп за отстраняване на болестни изменения на женските полови органи</t>
  </si>
  <si>
    <t>Оперативни интервенции чрез долен достъп за отстраняване на болестни изменения или инвазивно изследване на женските полови органи</t>
  </si>
  <si>
    <t>Корекции на тазова (перинеална) статика и/или на незадържане на урината при жената</t>
  </si>
  <si>
    <t>Диагностични процедури и консервативно лечение на токсо-инфекциозен и анемичен синдром от акушеро- гинекологичен произход</t>
  </si>
  <si>
    <t>Корекции на проходимост и възстановяване на анатомия при жената</t>
  </si>
  <si>
    <t>Системна радикална ексцизия на лимфни възли (тазови и/или парааортални и/или ингвинални) като самостоятелна интервенция или съчетана с радикално отстраняване на женски полови органи. Тазова екзентерация</t>
  </si>
  <si>
    <t>Асистирана с робот хирургия при злокачествени заболявания</t>
  </si>
  <si>
    <t>168.1</t>
  </si>
  <si>
    <t>Асистирана с робот хирургия при злокачествени заболявания в акушерството и гинекологията</t>
  </si>
  <si>
    <t>168.2</t>
  </si>
  <si>
    <t>Асистирана с робот хирургия при злокачествени заболявания в коремната хирургия, гръдната хирургия, детската хирургия и урологията</t>
  </si>
  <si>
    <t>Интензивно лечение на интра- и постпартални усложнения, довели до шок</t>
  </si>
  <si>
    <t>Интензивно лечение на интра- и постпартални усложнения, довели до шок, с приложение на рекомбинантни фактори на кръвосъсирването</t>
  </si>
  <si>
    <t>Оперативни процедури на хранопровод, стомах и дуоденум с голям и много голям обем и сложност, при лица над 18 години</t>
  </si>
  <si>
    <t>Оперативни процедури на хранопровод, стомах и дуоденум с голям и много голям обем и сложност, при лица под 18 години</t>
  </si>
  <si>
    <t>Оперативни процедури на хранопровод, стомах и дуоденум със среден обем и сложност, при лица над 18 години</t>
  </si>
  <si>
    <t>Оперативни процедури на хранопровод, стомах и дуоденум със среден обем и сложност, при лица под 18 години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</si>
  <si>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сложност, при лица над 18 години</t>
  </si>
  <si>
    <t>Оперативни процедури на тънки и дебели черва със среден обем и сложност, при лица над 18 години</t>
  </si>
  <si>
    <t>Оперативни процедури на тънки и дебели черва със среден обем и сложност, при лица под 18 години</t>
  </si>
  <si>
    <t>Оперативни процедури върху апендикс</t>
  </si>
  <si>
    <t>Хирургични интервенции за затваряне на стома</t>
  </si>
  <si>
    <t>Хирургични интервенции на ануса и перианалното пространство</t>
  </si>
  <si>
    <t>Оперативни процедури при хернии</t>
  </si>
  <si>
    <t>Оперативни процедури при хернии с инкарцерация</t>
  </si>
  <si>
    <t>Конвенционална холецистектомия</t>
  </si>
  <si>
    <t>Лапароскопска холецистектомия</t>
  </si>
  <si>
    <t>Оперативни процедури върху екстрахепаталните жлъчни пътища</t>
  </si>
  <si>
    <t>Оперативни процедури върху черен дроб</t>
  </si>
  <si>
    <t>187.1</t>
  </si>
  <si>
    <t>Оперативни процедури върху черен дроб, с голям обем и сложност</t>
  </si>
  <si>
    <t>187.2</t>
  </si>
  <si>
    <t>Оперативни процедури върху черен дроб, със среден обем и сложност</t>
  </si>
  <si>
    <t>Оперативни процедури върху черен дроб при ехинококова болест</t>
  </si>
  <si>
    <t>Оперативни процедури върху панкреас и дистален холедох, с голям и много голям обем и сложност</t>
  </si>
  <si>
    <t>Оперативни процедури върху панкреас и дистален холедох, със среден обем и сложност</t>
  </si>
  <si>
    <t>Оперативни процедури върху далака</t>
  </si>
  <si>
    <t>191.1</t>
  </si>
  <si>
    <t>Оперативни процедури върху далака при лица над 18 години</t>
  </si>
  <si>
    <t>191.2</t>
  </si>
  <si>
    <t>Оперативни процедури върху далака при лица под 18 години</t>
  </si>
  <si>
    <t>Оперативни интервенции при диабетно стъпало, без съдово-реконструктивни операции</t>
  </si>
  <si>
    <t>Оперативно лечение на онкологично заболяване на гърдата: стадии Tis 1-4 N 0-2 M0-1</t>
  </si>
  <si>
    <t>Оперативни интервенции върху гърда с локална ексцизия и биопсия</t>
  </si>
  <si>
    <t>Оперативно лечение при остър перитонит</t>
  </si>
  <si>
    <t>Оперативно лечение на интраабдоминални абсцеси</t>
  </si>
  <si>
    <t>Консервативно лечение при остри коремни заболявания</t>
  </si>
  <si>
    <t>Хирургично лечение при животозастрашаващи инфекции на меките и костни тъкани</t>
  </si>
  <si>
    <t>Лечение на тумори на кожа и лигавици – злокачествени и доброкачествени новообразувания</t>
  </si>
  <si>
    <t>199.1</t>
  </si>
  <si>
    <t>Лечение на тумори на кожа и лигавици - злокачествени новообразувания</t>
  </si>
  <si>
    <t>199.2</t>
  </si>
  <si>
    <t>Лечение на тумори на кожа и лигавици - доброкачествени новообразувания</t>
  </si>
  <si>
    <t>Реконструктивни операции на гърдата по медицински показания след доброкачествени и злокачествени тумори, вродени заболявания и последици от травми и изгаряния</t>
  </si>
  <si>
    <t>Оперативни процедури върху щитовидна и паращитовидни жлези, с голям и много голям обем и сложност</t>
  </si>
  <si>
    <t>Оперативни процедури върху щитовидна и паращитовидни жлези, със среден обем и сложност</t>
  </si>
  <si>
    <t>Хирургично лечение при надбъбречни заболявания</t>
  </si>
  <si>
    <t>Тежка черепно-мозъчна травма - оперативно лечение</t>
  </si>
  <si>
    <t>Тежка черепно-мозъчна травма - консервативно поведение</t>
  </si>
  <si>
    <t>Краниотомии, неиндицирани от травма, чрез съвременни технологии (невронавигация, невроендоскопия и интраоперативен ултразвук)</t>
  </si>
  <si>
    <t>206.1</t>
  </si>
  <si>
    <t>Краниотомии, неиндицирани от травма, чрез съвременни технологиии (невроендоскопия и интраоперативен ултразвук)</t>
  </si>
  <si>
    <t>206.2</t>
  </si>
  <si>
    <t>Краниотомии, неиндицирани от травма, чрез съвременни технологиии (невронавигация)</t>
  </si>
  <si>
    <t>206.3</t>
  </si>
  <si>
    <t>Краниотомии, неиндицирани от травма, чрез съвременни технологиии (невроендоскопия и интраоперативен ултразвук), след клинична процедура „Ендоваскуларно лечение на нетравматични мозъчни кръвоизливи, аневризми и артериовенозни малформации на мозъчните съдове“</t>
  </si>
  <si>
    <t>Краниотомии, неиндицирани от травма, по класически начин</t>
  </si>
  <si>
    <t>Консервативно поведение при леки и средно тежки черепно-мозъчни травми</t>
  </si>
  <si>
    <t>Хирургично лечение при травма на главата</t>
  </si>
  <si>
    <t>Периферни и черепно-мозъчни нерви (екстракраниална част) - оперативно лечение</t>
  </si>
  <si>
    <t>Гръбначни и гръбначномозъчни оперативни интервенции с голям и много голям обем и сложност</t>
  </si>
  <si>
    <t>211.1</t>
  </si>
  <si>
    <t>Гръбначни и гръбначномозъчни оперативни интервенции с малък и среден обем и сложност</t>
  </si>
  <si>
    <t>Оперативно лечение на тумори на бял дроб, медиастинум, плевра и гръдна стена</t>
  </si>
  <si>
    <t>Оперативно лечение на болести на бял дроб, медиастинум, плевра и гръдна стена, без онкологични заболявания</t>
  </si>
  <si>
    <t>Спешни състояния в гръдната хирургия</t>
  </si>
  <si>
    <t>Оперативни процедури с голям обем и сложност на таза и долния крайник</t>
  </si>
  <si>
    <t>217.1</t>
  </si>
  <si>
    <t>217.2</t>
  </si>
  <si>
    <t>Оперативни процедури с много голям обем и сложност на таза, тазобедрената и колянната става</t>
  </si>
  <si>
    <t>217.3</t>
  </si>
  <si>
    <t>Оперативни процедури при множествени счупвания и/или луксации на таза, горни и долни крайници</t>
  </si>
  <si>
    <t>Оперативни процедури с алопластика на тазобедрена и колянна става</t>
  </si>
  <si>
    <t>Оперативни процедури на таза и долния крайник със среден обем и сложност</t>
  </si>
  <si>
    <t>Оперативни процедури в областта на раменния пояс и горния крайник с голям обем и сложност</t>
  </si>
  <si>
    <t>220.1</t>
  </si>
  <si>
    <t>220.2</t>
  </si>
  <si>
    <t>Оперативни процедури в областта на раменния пояс и горния крайник с голям обем и сложност при повече от един пръст (лъч)</t>
  </si>
  <si>
    <t>Оперативни процедури в областта на раменния пояс и горния крайник с много голям обем и сложност</t>
  </si>
  <si>
    <t>Средни оперативни процедури в областта на раменния пояс и горния крайник</t>
  </si>
  <si>
    <t>Оперативни процедури при заболявания на гръдния кош</t>
  </si>
  <si>
    <t>Септични (бактериални) артрити и остеомиелити при лица под 18 години</t>
  </si>
  <si>
    <t>Хирургично лечение в лицево-челюстната област с много голям обем и сложност</t>
  </si>
  <si>
    <t>Оперативно лечение в лицево-челюстната област с голям обем и сложност</t>
  </si>
  <si>
    <t>Оперативни процедури в лицево-челюстната област със среден обем и сложност</t>
  </si>
  <si>
    <t>Оперативно лечение на възпалителни процеси в областта на лицето и шията</t>
  </si>
  <si>
    <t>Консервативно лечение при заболявания на лицево-челюстната област</t>
  </si>
  <si>
    <t>Оперативно лечение на вродени малформации в лицево-челюстната област</t>
  </si>
  <si>
    <t>Хирургично лечение при необширни изгаряния с площ от 1 до 19 % от телесната повърхност, с хирургични интервенции</t>
  </si>
  <si>
    <t>Оперативно лечение на поражения, предизвикани от ниски температури (измръзване)</t>
  </si>
  <si>
    <t>Оперативно лечение на последствията от изгаряне и травма на кожата и подкожната тъкан</t>
  </si>
  <si>
    <t>Оперативно лечение на кожни дефекти от различно естество, налагащи пластично възстановяване</t>
  </si>
  <si>
    <t>Реплантация и реконструкции с микросъдова хирургия</t>
  </si>
  <si>
    <t>Оперативно лечение на деца до 1 година с вродени аномалии в областта на торакалната и абдоминалната област</t>
  </si>
  <si>
    <t>Продължително системно парентерално лекарствено лечение на злокачествени солидни тумори и свързаните с него усложнения</t>
  </si>
  <si>
    <t>Диагностични процедури за стадиране и оценка на терапевтичния отговор при пациенти със злокачествени солидни тумори и хематологични заболявания</t>
  </si>
  <si>
    <t>241.3</t>
  </si>
  <si>
    <t>Диагностични процедури за стадиране и оценка на терапевтичния отговор при пациенти със злокачествени солидни тумори и хематологични заболявания с КТ на минимум две зони или костномозъчно изследване с МКБ – код 41.31 (30081-00, 30087-00) при лица над 18 години</t>
  </si>
  <si>
    <t>241.5</t>
  </si>
  <si>
    <t>Диагностични процедури за стадиране и оценка на терапевтичния отговор при пациенти със злокачествени солидни тумори и хематологични заболявания с МРT при лица над 18 години</t>
  </si>
  <si>
    <t>Диагностика и лечение на левкемии</t>
  </si>
  <si>
    <t>Диагностика и лечение на лимфоми</t>
  </si>
  <si>
    <t>Диагностика и лечение на хеморагични диатези. Анемии</t>
  </si>
  <si>
    <t>244.1</t>
  </si>
  <si>
    <t>Диагностика и лечение на хеморагични диатези. Анемии. За лица над 18 години</t>
  </si>
  <si>
    <t>244.2</t>
  </si>
  <si>
    <t>Диагностика и лечение на хеморагични диатези. Анемии. За лица под 18 години</t>
  </si>
  <si>
    <t>Ортоволтно перкутанно лъчелечение и брахитерапия с високи активности</t>
  </si>
  <si>
    <t>Високотехнологично лъчелечение на онкологични и неонкологични заболявания</t>
  </si>
  <si>
    <t>250.1</t>
  </si>
  <si>
    <t>Високотехнологично лъчелечение на онкологични и неонкологични заболявания с приложени до 20 фракции и продължителност на лечението от 3 до 30 дни</t>
  </si>
  <si>
    <t>250.2</t>
  </si>
  <si>
    <t>Високотехнологично лъчелечение на онкологични и неонкологични заболявания с приложени 20 и повече фракции и продължителност на лечението 30 и повече дни</t>
  </si>
  <si>
    <t>Модулирано по интензитет лъчелечение на онкологични и неонкологични заболявания</t>
  </si>
  <si>
    <t>251.1</t>
  </si>
  <si>
    <t>Модулирано по интензитет лъчелечение на онкологични и неонкологични заболявания с приложени до 20 фракции и продължителност на лечението от 3 до 30 дни</t>
  </si>
  <si>
    <t>251.2</t>
  </si>
  <si>
    <t>Модулирано по интензитет лъчелечение на онкологични и неонкологични заболявания с приложени 20 и повече фракции и продължителност на лечението 30 и повече дни</t>
  </si>
  <si>
    <t>Радиохирургия на онкологични и неонкологични заболявания</t>
  </si>
  <si>
    <t>252.1</t>
  </si>
  <si>
    <t>Продължително лечение и ранна рехабилитация след инфаркт на миокарда и след сърдечни интервенции</t>
  </si>
  <si>
    <t>Физикална терапия и рехабилитация при родова травма на централна нервна система</t>
  </si>
  <si>
    <t>Физикална терапия и рехабилитация при родова травма на периферна нервна система</t>
  </si>
  <si>
    <t>Физикална терапия и рехабилитация при детска церебрална парализа</t>
  </si>
  <si>
    <t>260.1</t>
  </si>
  <si>
    <t>Физикална терапия и рехабилитация при първични мускулни увреждания и спинална мускулна атрофия</t>
  </si>
  <si>
    <t>Физикална терапия и рехабилитация на болести на централна нервна система</t>
  </si>
  <si>
    <t>262.2</t>
  </si>
  <si>
    <t>Физикална терапия и рехабилитация на болести на централна нервна система като последици от мозъчно- съдова болест, след непосредствена дехоспитализация от профилирана клиника/отделение за активно лечение на основното заболяване</t>
  </si>
  <si>
    <t>Физикална терапия и рехабилитация при болести на периферна нервна система</t>
  </si>
  <si>
    <t>263.1</t>
  </si>
  <si>
    <t>Физикална терапия и рехабилитация след преживян/стар инфаркт на миокарда и след оперативни интервенции</t>
  </si>
  <si>
    <t>Физикална терапия и рехабилитация при болести на опорно-двигателен апарат</t>
  </si>
  <si>
    <t>265.1</t>
  </si>
  <si>
    <t>Физикална терапия и рехабилитация при болести на опорно- двигателен апарат</t>
  </si>
  <si>
    <t>265.3</t>
  </si>
  <si>
    <t>Физикална терапия и рехабилитация при болести на опорно- двигателен апарат след непосредствена дехоспитализация от профилирана клиника/отделение за активно лечение на основното заболяване</t>
  </si>
  <si>
    <t>Физикална терапия, рехабилитация и специализирани грижи след лечение от COVID-19</t>
  </si>
  <si>
    <t>Наблюдение до 48 часа в стационарни условия след проведена амбулаторна процедура</t>
  </si>
  <si>
    <t>Код на АПр</t>
  </si>
  <si>
    <t>АМБУЛАТОРНИ ПРОЦЕДУРИ</t>
  </si>
  <si>
    <t>Хрониохемодиализа</t>
  </si>
  <si>
    <t>01.1</t>
  </si>
  <si>
    <t>Перитонеална диализа с апарат</t>
  </si>
  <si>
    <t>Перитонеална диализа без апарат</t>
  </si>
  <si>
    <t>Осигуряване на постоянен достъп за провеждане на диализно лечение и химиотерапия</t>
  </si>
  <si>
    <t>Определяне на план за лечение на болни със злокачествени заболявания</t>
  </si>
  <si>
    <t>Системно лекарствено лечение при злокачествени солидни тумори и хематологични заболявания</t>
  </si>
  <si>
    <t>Амбулаторно наблюдение/диспансеризация при злокачествени заболявания и при вродени хематологични заболявания</t>
  </si>
  <si>
    <t>Проследяване на терапевтичния отговор при пациенти на домашно лечение с прицелна перорална противотуморна терапия и перорална химиотерапия</t>
  </si>
  <si>
    <t>Амбулаторно наблюдение/диспансеризация при муковисцидоза</t>
  </si>
  <si>
    <t>Наблюдение при пациенти с невромускулни заболявания на неинвазивна вентилация</t>
  </si>
  <si>
    <t>Консервативно лечение на продължителна бъбречна колика</t>
  </si>
  <si>
    <t>Бъбречно-каменна болест: уролитиаза – екстракорпорална литотрипсия</t>
  </si>
  <si>
    <t>Диагностика и определяне на терапевтично поведение на заболявания на хипофизата и надбъбрека</t>
  </si>
  <si>
    <t>Диагностика и определяне на терапевтично поведение на костни метаболитни заболявания и нарушения на калциево-фосфорната обмяна</t>
  </si>
  <si>
    <t>Лечение на тежкопротичащи форми на псориазис</t>
  </si>
  <si>
    <t>Диагностика и лечение на еритродермии</t>
  </si>
  <si>
    <t>Оперативни процедури в областта на ушите, носа и гърлото и лицево-челюстната област с малък обем и сложност</t>
  </si>
  <si>
    <t>Оперативно отстраняване на катаракта</t>
  </si>
  <si>
    <t>Хирургично лечение на глаукома</t>
  </si>
  <si>
    <t>Оперативни интервенции върху окото и придатъците му със среден обем и сложност</t>
  </si>
  <si>
    <t>Малки оперативни процедури на раменен пояс и горен крайник</t>
  </si>
  <si>
    <t>Малки оперативни процедури на таза и долния крайник</t>
  </si>
  <si>
    <t>Малки артроскопски процедури в областта на скелетно-мускулната система</t>
  </si>
  <si>
    <t>Диагностична и терапевтична пункция и/или биопсия</t>
  </si>
  <si>
    <t>Амбулаторни хирургични процедури</t>
  </si>
  <si>
    <t>Специфични изследвания при хематологични заболявания</t>
  </si>
  <si>
    <t>Паравертебрални блокади и блокади на отделни нерви</t>
  </si>
  <si>
    <t>Поетапна вертикализация и обучение в ходене</t>
  </si>
  <si>
    <t>Напасване на протеза на горен или долен крайник</t>
  </si>
  <si>
    <t>33.2</t>
  </si>
  <si>
    <t>Парентерална инфузия на лекарствени продукти по терапевтична схема на медицински хранителни субстанции</t>
  </si>
  <si>
    <t>Ендоскопска диагностика на заболявания, засягащи стомашно-чревния тракт</t>
  </si>
  <si>
    <t>Сцинтиграфски изследвания</t>
  </si>
  <si>
    <t>Определяне на план на лечение и проследяване на терапевтичния отговор при пациенти, получаващи скъпоструващи лекарствени продукти по реда на чл. 78, ал.2 ЗЗО</t>
  </si>
  <si>
    <t>Амбулаторно лечение и контрол на гноен хидраденит</t>
  </si>
  <si>
    <t>Амбулаторно лечение и контрол на идиопатична белодробна фиброза</t>
  </si>
  <si>
    <t>Амбулаторно лечение и контрол при туберозна склероза</t>
  </si>
  <si>
    <t>Амбулаторно наблюдение/диспансеризация на пациенти с възпалителни полиартропатии и спондилопатии</t>
  </si>
  <si>
    <t>Диагностика на злокачествени заболявания на гърдата</t>
  </si>
  <si>
    <t>Диагностика на първични имунни дефицити</t>
  </si>
  <si>
    <t>Диагностика и лечение на пациенти с инсулинозависим диабет, ползващи инсулинови помпи и/или сензори за продължително мониториране на нивото на глюкозата</t>
  </si>
  <si>
    <t>Обучение и подпомагащо консултиране на пациенти с диабет</t>
  </si>
  <si>
    <t>Код на КПр</t>
  </si>
  <si>
    <t>КЛИНИЧНИ ПРОЦЕДУРИ</t>
  </si>
  <si>
    <t>Диализно лечение при остри състояния</t>
  </si>
  <si>
    <t>Интензивно лечение на новородени деца с асистирано дишане</t>
  </si>
  <si>
    <t>Интензивно лечение, мониторинг и интензивни грижи с механична вентилация и/или парентерално хранене</t>
  </si>
  <si>
    <t>Интензивно лечение, мониторинг и интензивни грижи без механична вентилация и/или парентерално хранене</t>
  </si>
  <si>
    <t>Ендоваскуларно лечение на нетравматични мозъчни кръвоизливи, аневризми и артериовенозни малформации на мозъчните съдове</t>
  </si>
  <si>
    <t>Ендоваскуларно лечение на абдоминална аорта, долна празна вена и клоновете им</t>
  </si>
  <si>
    <t>"УМБАЛ -Д-Р ГЕОРГИ СТРАНСКИ" ЕАД - ПЛЕВЕН</t>
  </si>
  <si>
    <t>Касов бон, бележка за плащане на ПОС,  фактура за заплатената услуга/изделие, съдържаща всички реквизи съгл. ЗСч</t>
  </si>
  <si>
    <t>ДРУГИ МЕДИЦИНСКИ УСЛУГИ, ПРЕДОСТАВЯНИ В СТАЦИОНАРЕН БЛОК</t>
  </si>
  <si>
    <t xml:space="preserve">         - леглоден в Клиники по психиатрия</t>
  </si>
  <si>
    <t>20.00 лв.  с ДДС</t>
  </si>
  <si>
    <t>Клиника по анестезиология и интензивно лечение - за диагностична процедура</t>
  </si>
  <si>
    <t>Такса за провеждане на практическото обучение по чл.41, ал. 6 от 
Наредба № 1/22.01.2015 година за придобиване на специалност в 
системата на здравеопазването за българските граждани, гражданите на
 държави - членки на Европейския съюз, на другите държави от 
Европейското икономическо пространство и на Швейцария</t>
  </si>
  <si>
    <r>
      <t>Такса за провеждане на практическо обучение по клинични специалности 
на специализанти, зачислени до 19.06.2020 година вкл</t>
    </r>
    <r>
      <rPr>
        <b/>
        <i/>
        <sz val="11"/>
        <rFont val="Times New Roman"/>
        <family val="1"/>
        <charset val="204"/>
      </rPr>
      <t>.</t>
    </r>
    <r>
      <rPr>
        <sz val="11"/>
        <rFont val="Times New Roman"/>
        <family val="1"/>
        <charset val="204"/>
      </rPr>
      <t>, по реда на чл. 13, ал.1 и ал. 3 от Наредба № 1/22.01.2015 г. за придобиване на специалност в 
системата на здравеопазването</t>
    </r>
  </si>
  <si>
    <t>Такса за издаване на документ, удостоверяващ, че обучаемият 
е със статут на специализант, служещ  пред различни институции, 
организации и др.</t>
  </si>
  <si>
    <t xml:space="preserve"> КЛИНИЧНА ЛАБОРАТОРИЯ</t>
  </si>
  <si>
    <t>ЛАБОРАТОРИЯ ПО ИМУНОЛОГИЯ</t>
  </si>
  <si>
    <t>ЛАБОРАТОРИЯ ПО КЛИНИЧНА МИКРОБИОЛОГИЯ</t>
  </si>
  <si>
    <t>ЛАБОРАТОРИЯ ПО МЕДИЦИНСКА ГЕНЕТИКА</t>
  </si>
  <si>
    <t>ЛАБОРАТОРИЯ ПО ПОЛОВО ПРЕДАВАНИ ИНФЕКЦИИ</t>
  </si>
  <si>
    <t>ЛАБОРАТОРИЯ ПО ПАРАЗИТОЛОГИЯ</t>
  </si>
  <si>
    <t xml:space="preserve">ОТДЕЛЕНИЕ ЗА ДИСПАНСЕРНО НАБЛЮДЕНИЕ НА БОЛНИ С ПНЕВМО-ФТИЗИАТРИЧНИ ЗАБОЛЯВАНИЯ </t>
  </si>
  <si>
    <t>Такса придружител,без ползване на легло</t>
  </si>
  <si>
    <t>Такса придружител, с ползване на легло</t>
  </si>
  <si>
    <t>48.00 лв. с ДДС</t>
  </si>
  <si>
    <t>Флуоресцеинова ангиография /ФА/</t>
  </si>
  <si>
    <t>ДОЦ. Д-РАЛЕКСАНДЪР ВЪЛКОВ ВЪЛКОВ, Д.М.</t>
  </si>
  <si>
    <t>Извършване на пластично възстановяване на раневи дефекти със свободна кожна пластика</t>
  </si>
  <si>
    <t>Физикална терапия и рехабилитация на централната нервна система</t>
  </si>
  <si>
    <t>Такса за продължаващо обучение за 1 ден с използване 
на медицинска апаратура</t>
  </si>
  <si>
    <t>Такса участие в честване на 160 – годишнина на УМБАЛ“Д-р Георги Странски“ ЕАД – Плевен
 – осигуряване на възможност за реклама“ – ден</t>
  </si>
  <si>
    <t>Такса участие в честване на 160 – годишнина на УМБАЛ“Д-р Георги Странски“ ЕАД – Плевен 
– осигуряване на възможност за реклама“ – час</t>
  </si>
  <si>
    <t>1200.00 лв. с ДДС на ден</t>
  </si>
  <si>
    <t>150.00 лв. с ДДС на час</t>
  </si>
  <si>
    <t>20.00 с ДДС</t>
  </si>
  <si>
    <t>40.00 с ДДС</t>
  </si>
  <si>
    <t>45.00 с ДДС</t>
  </si>
  <si>
    <t>Копие на медицинска документация - ИЗ</t>
  </si>
  <si>
    <t>70.00 лв. с ДДС</t>
  </si>
  <si>
    <t>ВИП стая</t>
  </si>
  <si>
    <t>70.00 с ДДС</t>
  </si>
  <si>
    <t>ОТДЕЛЕНИЕ ПО ГАСТРОЕНТЕРОЛОГИЯ И КЛИНИЧНА ХЕПАТОЛОГИЯ</t>
  </si>
  <si>
    <t>Коремна парацентеза с евакуиране на асцит</t>
  </si>
  <si>
    <t>Депозит за външен фиксатор за горен крайник и/или долен крайник</t>
  </si>
  <si>
    <t>Депозит за скоба и шина за директна скелетна екстензия при фрактури на ацетабулум
и долен крайник</t>
  </si>
  <si>
    <t>Депозит за ползване на апарат за вакуум терапия</t>
  </si>
  <si>
    <t>Такса провеждане на практическо обучени /стаж за приспособяване/ по реда на
Наредба №12 от 08.04.2009 г. за условията и реда за провеждане и оценяване на стажа
за приспособяване и на изпита за правоспособност на Министъра на здравеопазването
Таксата за по-кратко от един месец се изчислява пропорционално на 21 работни дни</t>
  </si>
  <si>
    <t>Такса за административно обслужване при сключване на на договор</t>
  </si>
  <si>
    <t>Пакет имуноглобулини ( IgG, IgA, IgM )</t>
  </si>
  <si>
    <t>DB02000</t>
  </si>
  <si>
    <t>Алфа - 1 - антитрипсин</t>
  </si>
  <si>
    <t>Автоимунитет</t>
  </si>
  <si>
    <t>Антинуклеарни антитела ANA (CLIA)</t>
  </si>
  <si>
    <t>DN0D002</t>
  </si>
  <si>
    <t>ANA-скрининг (HEp-2) чрез индиректен имунофлуоресцентен метод</t>
  </si>
  <si>
    <t>DN0D003</t>
  </si>
  <si>
    <t>ANA профил - блот</t>
  </si>
  <si>
    <t>Anti dsDNA (CLIA)</t>
  </si>
  <si>
    <t>Anti-Sm (CLIA)</t>
  </si>
  <si>
    <t>Anti- B2GPI IgM (Alegria)</t>
  </si>
  <si>
    <t>DM7G00N</t>
  </si>
  <si>
    <t>Anti- B2GPI IgG (Alegria)</t>
  </si>
  <si>
    <t>DM7G00D</t>
  </si>
  <si>
    <t>Anti - cardiolipin IgM (Alegria)</t>
  </si>
  <si>
    <t>DM7G00K</t>
  </si>
  <si>
    <t>Anti - cardiolipin IgG (Alegria)</t>
  </si>
  <si>
    <t>SS - A/Ro/ (CLIA)</t>
  </si>
  <si>
    <t>SS - B/La/ (CLIA)</t>
  </si>
  <si>
    <t>Scl-70 (CLIA)</t>
  </si>
  <si>
    <t>Jo1 (CLIA)</t>
  </si>
  <si>
    <t>RNP-Sm (CLIA)</t>
  </si>
  <si>
    <t>CCP (CLIA)</t>
  </si>
  <si>
    <t>DN0D004</t>
  </si>
  <si>
    <t>Borrelia IgG - блот</t>
  </si>
  <si>
    <t>DN0D005</t>
  </si>
  <si>
    <t>Borrelia IgМ - блот</t>
  </si>
  <si>
    <t>Borrelia пакет IgG, IgM</t>
  </si>
  <si>
    <t>DN0D006</t>
  </si>
  <si>
    <t>Chlamydia IgA - блот</t>
  </si>
  <si>
    <t>DN0D007</t>
  </si>
  <si>
    <t>Chlamydia IgG - блот</t>
  </si>
  <si>
    <t>DN0D011</t>
  </si>
  <si>
    <t>CMV IgG - блот</t>
  </si>
  <si>
    <t>DN0D012</t>
  </si>
  <si>
    <t>CMV IgM - блот</t>
  </si>
  <si>
    <t>DN0D009</t>
  </si>
  <si>
    <t>EBV IgG - блот</t>
  </si>
  <si>
    <t>DN0D008</t>
  </si>
  <si>
    <t>EBV IgA блот</t>
  </si>
  <si>
    <t>DN0D010</t>
  </si>
  <si>
    <t>EBV IgM -блот</t>
  </si>
  <si>
    <t>DN0D013</t>
  </si>
  <si>
    <t>HSV 1+2 IgG блот</t>
  </si>
  <si>
    <t>DN0D014</t>
  </si>
  <si>
    <t>HSV 1+2 IgM блот</t>
  </si>
  <si>
    <t>DSTL000</t>
  </si>
  <si>
    <t>fT3</t>
  </si>
  <si>
    <t>DCTL001</t>
  </si>
  <si>
    <t>Анти-тиреоглобулин антитела ( anti-TG )</t>
  </si>
  <si>
    <t>DCTL002</t>
  </si>
  <si>
    <t>Анти-микрозомални антитела ( anti-TPO )</t>
  </si>
  <si>
    <t>Tироглобулин ( TG )</t>
  </si>
  <si>
    <t>DC89000</t>
  </si>
  <si>
    <t>Бета-хорионгонадотропин ( beta-hCG ) - серум</t>
  </si>
  <si>
    <t>Алфа-фетопротеин ( AFP )</t>
  </si>
  <si>
    <t>Total PSA</t>
  </si>
  <si>
    <t>DCPU002</t>
  </si>
  <si>
    <t>free PSA</t>
  </si>
  <si>
    <t>DCC9002</t>
  </si>
  <si>
    <t>CYFRA 21 - 1</t>
  </si>
  <si>
    <t>DCC9003</t>
  </si>
  <si>
    <t>NSE</t>
  </si>
  <si>
    <t>DCC9004</t>
  </si>
  <si>
    <t>SCC</t>
  </si>
  <si>
    <t>DC6A000</t>
  </si>
  <si>
    <t>CA 74-2</t>
  </si>
  <si>
    <t>DCC9001</t>
  </si>
  <si>
    <t>Феритин</t>
  </si>
  <si>
    <t xml:space="preserve">Определяне на NK-клетки </t>
  </si>
  <si>
    <t>Хормони и витамини</t>
  </si>
  <si>
    <t>DCC9010</t>
  </si>
  <si>
    <t>17 - OH Progesteron</t>
  </si>
  <si>
    <t>DCC9020</t>
  </si>
  <si>
    <t>25 - OH Vitamine D</t>
  </si>
  <si>
    <t>DCC9006</t>
  </si>
  <si>
    <t>ACTH ( plasma ) 8 - 10.00 h</t>
  </si>
  <si>
    <t>DCC9009</t>
  </si>
  <si>
    <t>ACTH ( plasma ) 16 h</t>
  </si>
  <si>
    <t>DCC9011</t>
  </si>
  <si>
    <t>C - peptide</t>
  </si>
  <si>
    <t>DCC9007</t>
  </si>
  <si>
    <t>GAD65</t>
  </si>
  <si>
    <t>DCC9012</t>
  </si>
  <si>
    <t>IA - 2 Autoantibodies</t>
  </si>
  <si>
    <t>DCC9005</t>
  </si>
  <si>
    <t xml:space="preserve">Insulin </t>
  </si>
  <si>
    <t>DCC9008</t>
  </si>
  <si>
    <t>Insulin Autoantibodies</t>
  </si>
  <si>
    <t>DCC9013</t>
  </si>
  <si>
    <t xml:space="preserve">TRAb </t>
  </si>
  <si>
    <t>DC8W000</t>
  </si>
  <si>
    <t>Cortisol (serum)</t>
  </si>
  <si>
    <t>DCC9014</t>
  </si>
  <si>
    <t>Cortisol (urine)</t>
  </si>
  <si>
    <t>Нарушения в растежа</t>
  </si>
  <si>
    <t>DOXA017</t>
  </si>
  <si>
    <t>Anti - tTG IgA</t>
  </si>
  <si>
    <t>DOXA013</t>
  </si>
  <si>
    <t>Human Growth Hormone ( HGH )</t>
  </si>
  <si>
    <t>DOXA016</t>
  </si>
  <si>
    <t>Insulin - like Growth Factor I ( IGF - I )</t>
  </si>
  <si>
    <t>54.00 лв. с ДДС</t>
  </si>
  <si>
    <t>1.68  лв./на км. 
в двете посоки</t>
  </si>
  <si>
    <t>50 лв./час</t>
  </si>
  <si>
    <t>40 лв./час</t>
  </si>
  <si>
    <t xml:space="preserve">150.00 лв./час с ДДС </t>
  </si>
  <si>
    <t xml:space="preserve">250.00 лв. без ДДС </t>
  </si>
  <si>
    <t>3.90 лв. с ДДС</t>
  </si>
  <si>
    <t>Амбулаторно наблюдение /диспансеризация при хронична уртикария с ангиоедем</t>
  </si>
  <si>
    <t>300.00 лв. с ДДС</t>
  </si>
  <si>
    <t>252.00 лв. с ДДС</t>
  </si>
  <si>
    <r>
      <t xml:space="preserve">230.00 лв. </t>
    </r>
    <r>
      <rPr>
        <sz val="11"/>
        <rFont val="Times New Roman"/>
        <family val="1"/>
        <charset val="204"/>
      </rPr>
      <t xml:space="preserve">
на месец</t>
    </r>
  </si>
  <si>
    <t>Пациент 
(лева)</t>
  </si>
  <si>
    <t>Пациент 
(евро)</t>
  </si>
  <si>
    <t>10.23 евро с ДДС</t>
  </si>
  <si>
    <t xml:space="preserve">   - в една епруветка</t>
  </si>
  <si>
    <t xml:space="preserve">   - в две и повече епруветки</t>
  </si>
  <si>
    <t xml:space="preserve">Вземане на проба венозна кръв:
         </t>
  </si>
  <si>
    <t>ЦЕНА (лева)</t>
  </si>
  <si>
    <t>ЦЕНА (евро)</t>
  </si>
  <si>
    <t>в сила от 08.08.2025 г.</t>
  </si>
  <si>
    <t>до 163.61 евро</t>
  </si>
  <si>
    <t>Инвазивна диагностика при сърдечно-съдови заболявания под 18 години – 
клиничната пътека ще се осъществява само в Отделение по съдова хирургия</t>
  </si>
  <si>
    <t>Продължително лечение и ранна рехабилитация след острия стадий на исхемичен
 и хеморагичен мозъчен инсулт с остатъчни проблеми за здравето – 
клиничната пътека ще се изпълнява освен в Клиника по физикална и 
рехабилитационна медицина и на два броя легла за продължително лечение в Неврологична клиника</t>
  </si>
  <si>
    <t>Издаване на документ, неизискващ преглед</t>
  </si>
  <si>
    <r>
      <t>Продължително лечение и ранна рехабилитация след оперативни интервенции с голям
 и много голям обем и сложност с остатъчни проблеми за здравето - клиничната пътека ще се изпълнява освен в Клиника по физикална и рехабилитационна медицина и на следните легла за продължително лечение: два броя легла в Клиника по онкологична хирургия и два броя легла в Клиника по ортопедия и травматология</t>
    </r>
    <r>
      <rPr>
        <i/>
        <sz val="12"/>
        <rFont val="Times New Roman"/>
        <family val="1"/>
        <charset val="204"/>
      </rPr>
      <t xml:space="preserve"> </t>
    </r>
  </si>
  <si>
    <t xml:space="preserve">252.00 лв. без ДДС </t>
  </si>
  <si>
    <t xml:space="preserve"> - цената на КП по 
   ценоразписа,    пропорционално на пролежаните дни  и 
 - по 50 лв.  за престой на ден.</t>
  </si>
  <si>
    <t xml:space="preserve"> - цената на КП по 
    ценоразписа и 
 - по 50 лв.  за престой на ден.</t>
  </si>
  <si>
    <t xml:space="preserve"> - цената на КП по 
    ценоразписа и 
 - по 25.56  евро.  за престой на ден.</t>
  </si>
  <si>
    <t xml:space="preserve"> - цената на КП по 
   ценоразписа,    пропорционално на пролежаните дни  и 
 - по 25.56  евро.  за престой на ден.</t>
  </si>
  <si>
    <t xml:space="preserve">НЗОК(лева)                                                </t>
  </si>
  <si>
    <t>МЗ (лева)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</si>
</sst>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лв.&quot;;[Red]\-#,##0.00\ &quot;лв.&quot;"/>
    <numFmt numFmtId="164" formatCode="000"/>
    <numFmt numFmtId="165" formatCode="0.000"/>
  </numFmts>
  <fonts count="2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0"/>
      <name val="Tahoma"/>
      <family val="2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7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9"/>
      <name val="Times New Roman"/>
      <family val="1"/>
      <charset val="204"/>
    </font>
    <font>
      <vertAlign val="subscript"/>
      <sz val="1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9" fillId="0" borderId="0"/>
    <xf numFmtId="0" fontId="11" fillId="0" borderId="0"/>
    <xf numFmtId="0" fontId="11" fillId="0" borderId="0"/>
  </cellStyleXfs>
  <cellXfs count="214">
    <xf numFmtId="0" fontId="0" fillId="0" borderId="0" xfId="0"/>
    <xf numFmtId="0" fontId="1" fillId="0" borderId="0" xfId="0" applyFont="1" applyAlignment="1">
      <alignment vertical="top"/>
    </xf>
    <xf numFmtId="0" fontId="10" fillId="0" borderId="14" xfId="2" applyFont="1" applyFill="1" applyBorder="1" applyAlignment="1">
      <alignment horizontal="center" vertical="center" wrapText="1"/>
    </xf>
    <xf numFmtId="0" fontId="10" fillId="0" borderId="14" xfId="2" applyFont="1" applyFill="1" applyBorder="1" applyAlignment="1">
      <alignment wrapText="1"/>
    </xf>
    <xf numFmtId="4" fontId="3" fillId="0" borderId="14" xfId="0" applyNumberFormat="1" applyFont="1" applyFill="1" applyBorder="1" applyAlignment="1">
      <alignment horizontal="right" wrapText="1"/>
    </xf>
    <xf numFmtId="4" fontId="3" fillId="0" borderId="14" xfId="0" applyNumberFormat="1" applyFont="1" applyFill="1" applyBorder="1" applyAlignment="1">
      <alignment horizontal="right"/>
    </xf>
    <xf numFmtId="0" fontId="3" fillId="0" borderId="14" xfId="0" applyFont="1" applyFill="1" applyBorder="1" applyAlignment="1">
      <alignment vertical="top" wrapText="1"/>
    </xf>
    <xf numFmtId="4" fontId="3" fillId="0" borderId="16" xfId="0" applyNumberFormat="1" applyFont="1" applyFill="1" applyBorder="1" applyAlignment="1" applyProtection="1">
      <alignment horizontal="right" wrapText="1"/>
    </xf>
    <xf numFmtId="0" fontId="3" fillId="0" borderId="14" xfId="0" applyFont="1" applyFill="1" applyBorder="1" applyAlignment="1">
      <alignment vertical="center" wrapText="1"/>
    </xf>
    <xf numFmtId="0" fontId="3" fillId="0" borderId="14" xfId="2" applyFont="1" applyFill="1" applyBorder="1" applyAlignment="1">
      <alignment horizontal="left" vertical="top" wrapText="1"/>
    </xf>
    <xf numFmtId="4" fontId="3" fillId="0" borderId="14" xfId="0" applyNumberFormat="1" applyFont="1" applyFill="1" applyBorder="1" applyAlignment="1">
      <alignment horizontal="center" wrapText="1"/>
    </xf>
    <xf numFmtId="0" fontId="3" fillId="0" borderId="14" xfId="0" applyNumberFormat="1" applyFont="1" applyFill="1" applyBorder="1" applyAlignment="1" applyProtection="1">
      <alignment horizontal="left" vertical="top" wrapText="1"/>
    </xf>
    <xf numFmtId="4" fontId="3" fillId="0" borderId="14" xfId="0" applyNumberFormat="1" applyFont="1" applyFill="1" applyBorder="1" applyAlignment="1"/>
    <xf numFmtId="0" fontId="10" fillId="0" borderId="14" xfId="0" applyNumberFormat="1" applyFont="1" applyFill="1" applyBorder="1" applyAlignment="1" applyProtection="1">
      <alignment wrapText="1"/>
    </xf>
    <xf numFmtId="0" fontId="11" fillId="0" borderId="14" xfId="0" applyNumberFormat="1" applyFont="1" applyFill="1" applyBorder="1" applyAlignment="1" applyProtection="1">
      <alignment horizontal="center" wrapText="1"/>
    </xf>
    <xf numFmtId="2" fontId="3" fillId="0" borderId="14" xfId="0" applyNumberFormat="1" applyFont="1" applyFill="1" applyBorder="1" applyAlignment="1" applyProtection="1">
      <alignment horizontal="right" wrapText="1"/>
    </xf>
    <xf numFmtId="2" fontId="3" fillId="0" borderId="14" xfId="0" applyNumberFormat="1" applyFont="1" applyFill="1" applyBorder="1" applyAlignment="1">
      <alignment horizontal="right"/>
    </xf>
    <xf numFmtId="4" fontId="3" fillId="0" borderId="14" xfId="2" applyNumberFormat="1" applyFont="1" applyFill="1" applyBorder="1" applyAlignment="1" applyProtection="1">
      <alignment wrapText="1"/>
    </xf>
    <xf numFmtId="4" fontId="3" fillId="0" borderId="14" xfId="2" applyNumberFormat="1" applyFont="1" applyFill="1" applyBorder="1" applyAlignment="1" applyProtection="1">
      <alignment horizontal="right" wrapText="1"/>
    </xf>
    <xf numFmtId="4" fontId="3" fillId="0" borderId="14" xfId="2" applyNumberFormat="1" applyFont="1" applyFill="1" applyBorder="1" applyAlignment="1">
      <alignment horizontal="right" wrapText="1"/>
    </xf>
    <xf numFmtId="4" fontId="3" fillId="0" borderId="14" xfId="0" applyNumberFormat="1" applyFont="1" applyFill="1" applyBorder="1" applyAlignment="1" applyProtection="1">
      <alignment horizontal="right" wrapText="1"/>
    </xf>
    <xf numFmtId="4" fontId="3" fillId="0" borderId="14" xfId="0" applyNumberFormat="1" applyFont="1" applyFill="1" applyBorder="1" applyAlignment="1" applyProtection="1">
      <alignment wrapText="1"/>
    </xf>
    <xf numFmtId="0" fontId="13" fillId="0" borderId="14" xfId="0" applyNumberFormat="1" applyFont="1" applyFill="1" applyBorder="1" applyAlignment="1" applyProtection="1">
      <alignment horizontal="left" vertical="top" wrapText="1"/>
    </xf>
    <xf numFmtId="0" fontId="3" fillId="0" borderId="14" xfId="0" applyFont="1" applyFill="1" applyBorder="1" applyAlignment="1">
      <alignment horizontal="right" wrapText="1"/>
    </xf>
    <xf numFmtId="0" fontId="10" fillId="0" borderId="14" xfId="0" applyFont="1" applyFill="1" applyBorder="1" applyAlignment="1">
      <alignment horizontal="center" vertical="center"/>
    </xf>
    <xf numFmtId="0" fontId="10" fillId="0" borderId="14" xfId="0" applyNumberFormat="1" applyFont="1" applyFill="1" applyBorder="1" applyAlignment="1" applyProtection="1">
      <alignment horizontal="left" vertical="top" wrapText="1"/>
    </xf>
    <xf numFmtId="0" fontId="3" fillId="0" borderId="14" xfId="0" applyFont="1" applyFill="1" applyBorder="1" applyAlignment="1">
      <alignment horizontal="justify" vertical="top" wrapText="1"/>
    </xf>
    <xf numFmtId="0" fontId="3" fillId="0" borderId="14" xfId="0" applyFont="1" applyFill="1" applyBorder="1" applyAlignment="1">
      <alignment vertical="center"/>
    </xf>
    <xf numFmtId="2" fontId="3" fillId="0" borderId="14" xfId="0" applyNumberFormat="1" applyFont="1" applyFill="1" applyBorder="1" applyAlignment="1">
      <alignment horizontal="right" wrapText="1"/>
    </xf>
    <xf numFmtId="0" fontId="10" fillId="0" borderId="14" xfId="0" applyFont="1" applyFill="1" applyBorder="1" applyAlignment="1">
      <alignment horizontal="center" vertical="top" wrapText="1"/>
    </xf>
    <xf numFmtId="2" fontId="3" fillId="0" borderId="14" xfId="3" applyNumberFormat="1" applyFont="1" applyFill="1" applyBorder="1" applyAlignment="1">
      <alignment horizontal="right" wrapText="1"/>
    </xf>
    <xf numFmtId="4" fontId="3" fillId="0" borderId="14" xfId="3" applyNumberFormat="1" applyFont="1" applyFill="1" applyBorder="1" applyAlignment="1"/>
    <xf numFmtId="4" fontId="3" fillId="0" borderId="14" xfId="0" applyNumberFormat="1" applyFont="1" applyFill="1" applyBorder="1" applyAlignment="1">
      <alignment horizontal="right" vertical="top" wrapText="1"/>
    </xf>
    <xf numFmtId="0" fontId="10" fillId="0" borderId="14" xfId="0" applyFont="1" applyFill="1" applyBorder="1" applyAlignment="1">
      <alignment vertical="top" wrapText="1"/>
    </xf>
    <xf numFmtId="0" fontId="3" fillId="0" borderId="0" xfId="0" applyFont="1" applyFill="1" applyAlignment="1">
      <alignment vertical="center"/>
    </xf>
    <xf numFmtId="0" fontId="3" fillId="0" borderId="14" xfId="0" applyFont="1" applyFill="1" applyBorder="1" applyAlignment="1">
      <alignment horizontal="right"/>
    </xf>
    <xf numFmtId="4" fontId="3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right"/>
    </xf>
    <xf numFmtId="0" fontId="16" fillId="0" borderId="8" xfId="1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2" fontId="3" fillId="0" borderId="14" xfId="0" applyNumberFormat="1" applyFont="1" applyFill="1" applyBorder="1" applyAlignment="1">
      <alignment vertical="center"/>
    </xf>
    <xf numFmtId="0" fontId="10" fillId="0" borderId="14" xfId="0" applyFont="1" applyFill="1" applyBorder="1" applyAlignment="1">
      <alignment horizontal="left" vertical="top" wrapText="1"/>
    </xf>
    <xf numFmtId="4" fontId="3" fillId="0" borderId="19" xfId="0" applyNumberFormat="1" applyFont="1" applyFill="1" applyBorder="1" applyAlignment="1">
      <alignment horizontal="center" wrapText="1"/>
    </xf>
    <xf numFmtId="4" fontId="3" fillId="0" borderId="19" xfId="0" applyNumberFormat="1" applyFont="1" applyFill="1" applyBorder="1" applyAlignment="1" applyProtection="1">
      <alignment horizontal="right" vertical="top" wrapText="1"/>
    </xf>
    <xf numFmtId="0" fontId="3" fillId="0" borderId="19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2" fontId="3" fillId="0" borderId="14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/>
    </xf>
    <xf numFmtId="0" fontId="3" fillId="0" borderId="16" xfId="0" applyFont="1" applyFill="1" applyBorder="1" applyAlignment="1">
      <alignment vertical="center"/>
    </xf>
    <xf numFmtId="2" fontId="3" fillId="0" borderId="16" xfId="0" applyNumberFormat="1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4" fontId="3" fillId="0" borderId="14" xfId="0" applyNumberFormat="1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7" fillId="0" borderId="13" xfId="0" applyFont="1" applyFill="1" applyBorder="1" applyAlignment="1">
      <alignment vertical="center"/>
    </xf>
    <xf numFmtId="2" fontId="3" fillId="0" borderId="19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 applyProtection="1">
      <alignment horizontal="right" wrapText="1"/>
    </xf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/>
    <xf numFmtId="0" fontId="3" fillId="0" borderId="0" xfId="4" applyFont="1" applyFill="1" applyBorder="1" applyAlignment="1">
      <alignment horizontal="justify" wrapText="1"/>
    </xf>
    <xf numFmtId="4" fontId="3" fillId="0" borderId="0" xfId="4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18" fillId="0" borderId="14" xfId="0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 wrapText="1"/>
    </xf>
    <xf numFmtId="0" fontId="3" fillId="0" borderId="15" xfId="0" applyFont="1" applyFill="1" applyBorder="1" applyAlignment="1">
      <alignment vertical="center"/>
    </xf>
    <xf numFmtId="49" fontId="10" fillId="0" borderId="14" xfId="0" applyNumberFormat="1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right" vertical="center"/>
    </xf>
    <xf numFmtId="49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right" vertical="center"/>
    </xf>
    <xf numFmtId="49" fontId="18" fillId="0" borderId="6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right" vertical="center"/>
    </xf>
    <xf numFmtId="0" fontId="18" fillId="0" borderId="8" xfId="0" applyFont="1" applyBorder="1" applyAlignment="1">
      <alignment horizontal="right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right" vertical="top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vertical="top"/>
    </xf>
    <xf numFmtId="0" fontId="18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 wrapText="1"/>
    </xf>
    <xf numFmtId="0" fontId="3" fillId="0" borderId="16" xfId="0" applyFont="1" applyFill="1" applyBorder="1" applyAlignment="1">
      <alignment vertical="top" wrapText="1"/>
    </xf>
    <xf numFmtId="0" fontId="3" fillId="0" borderId="19" xfId="0" applyFont="1" applyFill="1" applyBorder="1" applyAlignment="1">
      <alignment vertical="top" wrapText="1"/>
    </xf>
    <xf numFmtId="0" fontId="3" fillId="0" borderId="18" xfId="0" applyFont="1" applyFill="1" applyBorder="1" applyAlignment="1">
      <alignment horizontal="justify" vertical="top" wrapText="1"/>
    </xf>
    <xf numFmtId="0" fontId="3" fillId="0" borderId="17" xfId="0" applyFont="1" applyFill="1" applyBorder="1" applyAlignment="1">
      <alignment vertical="top" wrapText="1"/>
    </xf>
    <xf numFmtId="0" fontId="3" fillId="0" borderId="14" xfId="0" applyFont="1" applyFill="1" applyBorder="1" applyAlignment="1">
      <alignment horizontal="center" vertical="top" wrapText="1"/>
    </xf>
    <xf numFmtId="0" fontId="18" fillId="0" borderId="14" xfId="0" applyFont="1" applyFill="1" applyBorder="1" applyAlignment="1">
      <alignment vertical="top" wrapText="1"/>
    </xf>
    <xf numFmtId="0" fontId="21" fillId="0" borderId="14" xfId="0" applyFont="1" applyFill="1" applyBorder="1" applyAlignment="1">
      <alignment vertical="top" wrapText="1"/>
    </xf>
    <xf numFmtId="0" fontId="3" fillId="0" borderId="19" xfId="0" applyNumberFormat="1" applyFont="1" applyFill="1" applyBorder="1" applyAlignment="1" applyProtection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14" fillId="0" borderId="14" xfId="0" applyFont="1" applyFill="1" applyBorder="1" applyAlignment="1">
      <alignment vertical="top" wrapText="1"/>
    </xf>
    <xf numFmtId="0" fontId="3" fillId="0" borderId="14" xfId="3" applyFont="1" applyFill="1" applyBorder="1" applyAlignment="1">
      <alignment vertical="top" wrapText="1"/>
    </xf>
    <xf numFmtId="0" fontId="14" fillId="0" borderId="14" xfId="3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5" fillId="0" borderId="0" xfId="0" applyFont="1" applyFill="1" applyAlignment="1">
      <alignment horizontal="center" vertical="top" wrapText="1"/>
    </xf>
    <xf numFmtId="0" fontId="14" fillId="0" borderId="14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 wrapText="1"/>
    </xf>
    <xf numFmtId="165" fontId="3" fillId="0" borderId="14" xfId="0" applyNumberFormat="1" applyFont="1" applyFill="1" applyBorder="1" applyAlignment="1">
      <alignment horizontal="right" vertical="center"/>
    </xf>
    <xf numFmtId="0" fontId="14" fillId="0" borderId="14" xfId="2" applyFont="1" applyFill="1" applyBorder="1" applyAlignment="1">
      <alignment horizontal="center" vertical="top" wrapText="1"/>
    </xf>
    <xf numFmtId="4" fontId="3" fillId="0" borderId="14" xfId="0" applyNumberFormat="1" applyFont="1" applyFill="1" applyBorder="1" applyAlignment="1">
      <alignment horizontal="center" vertical="center" wrapText="1"/>
    </xf>
    <xf numFmtId="4" fontId="3" fillId="0" borderId="14" xfId="2" applyNumberFormat="1" applyFont="1" applyFill="1" applyBorder="1" applyAlignment="1" applyProtection="1">
      <alignment vertical="center" wrapText="1"/>
    </xf>
    <xf numFmtId="0" fontId="14" fillId="0" borderId="16" xfId="0" applyFont="1" applyFill="1" applyBorder="1" applyAlignment="1">
      <alignment horizontal="center" vertical="top" wrapText="1"/>
    </xf>
    <xf numFmtId="0" fontId="14" fillId="0" borderId="14" xfId="0" applyNumberFormat="1" applyFont="1" applyFill="1" applyBorder="1" applyAlignment="1" applyProtection="1">
      <alignment horizontal="center" vertical="top" wrapText="1"/>
    </xf>
    <xf numFmtId="4" fontId="3" fillId="0" borderId="14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  <xf numFmtId="0" fontId="14" fillId="0" borderId="26" xfId="0" applyFont="1" applyFill="1" applyBorder="1" applyAlignment="1">
      <alignment vertical="center" wrapText="1"/>
    </xf>
    <xf numFmtId="164" fontId="22" fillId="0" borderId="14" xfId="0" applyNumberFormat="1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vertical="top" wrapText="1"/>
    </xf>
    <xf numFmtId="2" fontId="22" fillId="0" borderId="14" xfId="0" applyNumberFormat="1" applyFont="1" applyFill="1" applyBorder="1" applyAlignment="1">
      <alignment vertical="center" wrapText="1"/>
    </xf>
    <xf numFmtId="2" fontId="23" fillId="0" borderId="14" xfId="0" applyNumberFormat="1" applyFont="1" applyFill="1" applyBorder="1" applyAlignment="1">
      <alignment vertical="center" wrapText="1"/>
    </xf>
    <xf numFmtId="164" fontId="22" fillId="0" borderId="16" xfId="0" applyNumberFormat="1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vertical="top" wrapText="1"/>
    </xf>
    <xf numFmtId="2" fontId="22" fillId="0" borderId="16" xfId="0" applyNumberFormat="1" applyFont="1" applyFill="1" applyBorder="1" applyAlignment="1">
      <alignment horizontal="right" vertical="center" wrapText="1"/>
    </xf>
    <xf numFmtId="0" fontId="22" fillId="0" borderId="14" xfId="0" applyFont="1" applyFill="1" applyBorder="1" applyAlignment="1">
      <alignment horizontal="left" vertical="top" wrapText="1"/>
    </xf>
    <xf numFmtId="0" fontId="22" fillId="0" borderId="16" xfId="0" applyFont="1" applyFill="1" applyBorder="1" applyAlignment="1">
      <alignment horizontal="center" vertical="center" wrapText="1"/>
    </xf>
    <xf numFmtId="2" fontId="22" fillId="0" borderId="21" xfId="0" applyNumberFormat="1" applyFont="1" applyFill="1" applyBorder="1" applyAlignment="1">
      <alignment horizontal="right" vertical="center" wrapText="1"/>
    </xf>
    <xf numFmtId="2" fontId="22" fillId="0" borderId="21" xfId="0" applyNumberFormat="1" applyFont="1" applyFill="1" applyBorder="1" applyAlignment="1">
      <alignment vertical="center" wrapText="1"/>
    </xf>
    <xf numFmtId="0" fontId="22" fillId="0" borderId="14" xfId="0" applyNumberFormat="1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right" vertical="center" wrapText="1"/>
    </xf>
    <xf numFmtId="0" fontId="22" fillId="0" borderId="21" xfId="0" applyFont="1" applyFill="1" applyBorder="1" applyAlignment="1">
      <alignment horizontal="right" vertical="center" wrapText="1"/>
    </xf>
    <xf numFmtId="49" fontId="22" fillId="0" borderId="14" xfId="0" applyNumberFormat="1" applyFont="1" applyFill="1" applyBorder="1" applyAlignment="1">
      <alignment horizontal="center" vertical="center" wrapText="1"/>
    </xf>
    <xf numFmtId="2" fontId="23" fillId="0" borderId="21" xfId="0" applyNumberFormat="1" applyFont="1" applyFill="1" applyBorder="1" applyAlignment="1">
      <alignment vertical="center" wrapText="1"/>
    </xf>
    <xf numFmtId="0" fontId="10" fillId="0" borderId="14" xfId="0" applyNumberFormat="1" applyFont="1" applyFill="1" applyBorder="1" applyAlignment="1" applyProtection="1">
      <alignment horizontal="center" vertical="top" wrapText="1"/>
    </xf>
    <xf numFmtId="0" fontId="10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1" fillId="0" borderId="14" xfId="0" applyFont="1" applyFill="1" applyBorder="1" applyAlignment="1">
      <alignment wrapText="1"/>
    </xf>
    <xf numFmtId="0" fontId="8" fillId="0" borderId="0" xfId="0" applyFont="1" applyFill="1" applyAlignment="1">
      <alignment horizontal="left" vertical="center" wrapText="1"/>
    </xf>
    <xf numFmtId="4" fontId="7" fillId="0" borderId="24" xfId="0" applyNumberFormat="1" applyFont="1" applyFill="1" applyBorder="1" applyAlignment="1">
      <alignment vertical="center"/>
    </xf>
    <xf numFmtId="4" fontId="7" fillId="0" borderId="27" xfId="0" applyNumberFormat="1" applyFont="1" applyFill="1" applyBorder="1" applyAlignment="1">
      <alignment vertical="center"/>
    </xf>
    <xf numFmtId="4" fontId="7" fillId="0" borderId="14" xfId="0" applyNumberFormat="1" applyFont="1" applyFill="1" applyBorder="1" applyAlignment="1">
      <alignment vertical="center"/>
    </xf>
    <xf numFmtId="2" fontId="18" fillId="0" borderId="14" xfId="0" applyNumberFormat="1" applyFont="1" applyFill="1" applyBorder="1" applyAlignment="1">
      <alignment horizontal="right" vertical="center" wrapText="1"/>
    </xf>
    <xf numFmtId="2" fontId="21" fillId="0" borderId="14" xfId="0" applyNumberFormat="1" applyFont="1" applyFill="1" applyBorder="1" applyAlignment="1">
      <alignment horizontal="right" vertical="center" wrapText="1"/>
    </xf>
    <xf numFmtId="2" fontId="18" fillId="0" borderId="18" xfId="0" applyNumberFormat="1" applyFont="1" applyFill="1" applyBorder="1" applyAlignment="1">
      <alignment horizontal="right" vertical="center" wrapText="1"/>
    </xf>
    <xf numFmtId="2" fontId="3" fillId="0" borderId="0" xfId="0" applyNumberFormat="1" applyFont="1" applyFill="1" applyAlignment="1">
      <alignment vertical="center"/>
    </xf>
    <xf numFmtId="2" fontId="3" fillId="0" borderId="0" xfId="3" applyNumberFormat="1" applyFont="1" applyFill="1" applyBorder="1" applyAlignment="1">
      <alignment horizontal="right" wrapText="1"/>
    </xf>
    <xf numFmtId="2" fontId="3" fillId="0" borderId="0" xfId="3" applyNumberFormat="1" applyFont="1" applyFill="1" applyBorder="1" applyAlignment="1"/>
    <xf numFmtId="0" fontId="3" fillId="0" borderId="14" xfId="4" applyFont="1" applyFill="1" applyBorder="1" applyAlignment="1">
      <alignment horizontal="right" wrapText="1"/>
    </xf>
    <xf numFmtId="0" fontId="3" fillId="0" borderId="14" xfId="4" applyFont="1" applyFill="1" applyBorder="1" applyAlignment="1">
      <alignment horizontal="justify" wrapText="1"/>
    </xf>
    <xf numFmtId="4" fontId="3" fillId="0" borderId="14" xfId="4" applyNumberFormat="1" applyFont="1" applyFill="1" applyBorder="1" applyAlignment="1">
      <alignment horizontal="right" wrapText="1"/>
    </xf>
    <xf numFmtId="0" fontId="10" fillId="0" borderId="14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/>
    </xf>
    <xf numFmtId="2" fontId="22" fillId="0" borderId="14" xfId="0" applyNumberFormat="1" applyFont="1" applyFill="1" applyBorder="1" applyAlignment="1">
      <alignment horizontal="right" vertical="center" wrapText="1"/>
    </xf>
    <xf numFmtId="0" fontId="22" fillId="0" borderId="14" xfId="0" applyFont="1" applyFill="1" applyBorder="1" applyAlignment="1">
      <alignment horizontal="center" vertical="center" wrapText="1"/>
    </xf>
    <xf numFmtId="4" fontId="7" fillId="0" borderId="18" xfId="0" applyNumberFormat="1" applyFont="1" applyFill="1" applyBorder="1" applyAlignment="1">
      <alignment vertical="center"/>
    </xf>
    <xf numFmtId="0" fontId="3" fillId="0" borderId="14" xfId="0" applyFont="1" applyFill="1" applyBorder="1" applyAlignment="1"/>
    <xf numFmtId="2" fontId="25" fillId="0" borderId="14" xfId="0" applyNumberFormat="1" applyFont="1" applyFill="1" applyBorder="1" applyAlignment="1">
      <alignment vertical="center"/>
    </xf>
    <xf numFmtId="2" fontId="3" fillId="0" borderId="14" xfId="0" applyNumberFormat="1" applyFont="1" applyFill="1" applyBorder="1" applyAlignment="1"/>
    <xf numFmtId="4" fontId="3" fillId="0" borderId="0" xfId="0" applyNumberFormat="1" applyFont="1" applyFill="1" applyBorder="1" applyAlignment="1">
      <alignment horizontal="right" wrapText="1"/>
    </xf>
    <xf numFmtId="0" fontId="3" fillId="0" borderId="21" xfId="0" applyFont="1" applyFill="1" applyBorder="1" applyAlignment="1">
      <alignment horizontal="center" vertical="center"/>
    </xf>
    <xf numFmtId="2" fontId="3" fillId="0" borderId="14" xfId="0" applyNumberFormat="1" applyFont="1" applyFill="1" applyBorder="1" applyAlignment="1">
      <alignment horizontal="right" vertical="center" wrapText="1"/>
    </xf>
    <xf numFmtId="2" fontId="3" fillId="0" borderId="14" xfId="0" applyNumberFormat="1" applyFont="1" applyFill="1" applyBorder="1" applyAlignment="1">
      <alignment vertical="center" wrapText="1"/>
    </xf>
    <xf numFmtId="164" fontId="3" fillId="0" borderId="14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4" fillId="0" borderId="30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2" fontId="3" fillId="0" borderId="0" xfId="0" applyNumberFormat="1" applyFont="1" applyFill="1" applyBorder="1" applyAlignment="1"/>
    <xf numFmtId="8" fontId="18" fillId="0" borderId="14" xfId="0" applyNumberFormat="1" applyFont="1" applyFill="1" applyBorder="1" applyAlignment="1">
      <alignment horizontal="right"/>
    </xf>
    <xf numFmtId="0" fontId="3" fillId="0" borderId="0" xfId="0" applyFont="1" applyFill="1" applyAlignment="1">
      <alignment wrapText="1"/>
    </xf>
    <xf numFmtId="0" fontId="3" fillId="0" borderId="14" xfId="0" applyFont="1" applyFill="1" applyBorder="1"/>
    <xf numFmtId="2" fontId="3" fillId="0" borderId="21" xfId="0" applyNumberFormat="1" applyFont="1" applyFill="1" applyBorder="1" applyAlignment="1">
      <alignment horizontal="right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/>
    </xf>
    <xf numFmtId="0" fontId="17" fillId="0" borderId="6" xfId="0" applyFont="1" applyBorder="1" applyAlignment="1">
      <alignment horizontal="center" vertical="top"/>
    </xf>
    <xf numFmtId="0" fontId="18" fillId="0" borderId="2" xfId="0" applyFont="1" applyBorder="1" applyAlignment="1">
      <alignment horizontal="center" vertical="top"/>
    </xf>
    <xf numFmtId="0" fontId="18" fillId="0" borderId="3" xfId="0" applyFont="1" applyBorder="1" applyAlignment="1">
      <alignment horizontal="center" vertical="top"/>
    </xf>
    <xf numFmtId="0" fontId="18" fillId="0" borderId="4" xfId="0" applyFont="1" applyBorder="1" applyAlignment="1">
      <alignment horizontal="center" vertical="top"/>
    </xf>
    <xf numFmtId="0" fontId="18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24" fillId="0" borderId="2" xfId="1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5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4" fillId="0" borderId="3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/>
    </xf>
    <xf numFmtId="0" fontId="14" fillId="0" borderId="28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</cellXfs>
  <cellStyles count="5">
    <cellStyle name="Hyperlink" xfId="1" builtinId="8"/>
    <cellStyle name="Normal" xfId="0" builtinId="0"/>
    <cellStyle name="Normal 2 2" xfId="4"/>
    <cellStyle name="Normal 3" xfId="3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umbalpleven.com/" TargetMode="External"/><Relationship Id="rId1" Type="http://schemas.openxmlformats.org/officeDocument/2006/relationships/hyperlink" Target="mailto:accountstaff@umbalpl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zoomScaleNormal="100" zoomScaleSheetLayoutView="100" workbookViewId="0">
      <selection activeCell="I17" sqref="I17"/>
    </sheetView>
  </sheetViews>
  <sheetFormatPr defaultColWidth="9.140625" defaultRowHeight="19.5" customHeight="1" x14ac:dyDescent="0.25"/>
  <cols>
    <col min="1" max="1" width="7.85546875" style="1" customWidth="1"/>
    <col min="2" max="2" width="25.5703125" style="1" customWidth="1"/>
    <col min="3" max="3" width="22.7109375" style="1" customWidth="1"/>
    <col min="4" max="4" width="24.85546875" style="1" customWidth="1"/>
    <col min="5" max="5" width="23.7109375" style="1" customWidth="1"/>
    <col min="6" max="6" width="28.85546875" style="1" customWidth="1"/>
    <col min="7" max="16384" width="9.140625" style="1"/>
  </cols>
  <sheetData>
    <row r="1" spans="1:6" ht="15.75" x14ac:dyDescent="0.25">
      <c r="A1" s="172" t="s">
        <v>2073</v>
      </c>
      <c r="B1" s="173"/>
      <c r="C1" s="173"/>
      <c r="D1" s="173"/>
      <c r="E1" s="173"/>
      <c r="F1" s="174"/>
    </row>
    <row r="2" spans="1:6" ht="15.75" x14ac:dyDescent="0.25">
      <c r="A2" s="169" t="s">
        <v>1</v>
      </c>
      <c r="B2" s="170"/>
      <c r="C2" s="170"/>
      <c r="D2" s="170"/>
      <c r="E2" s="170"/>
      <c r="F2" s="171"/>
    </row>
    <row r="3" spans="1:6" ht="15.75" x14ac:dyDescent="0.25">
      <c r="A3" s="74" t="s">
        <v>4</v>
      </c>
      <c r="B3" s="75" t="s">
        <v>25</v>
      </c>
      <c r="C3" s="76" t="s">
        <v>5</v>
      </c>
      <c r="D3" s="75" t="s">
        <v>26</v>
      </c>
      <c r="E3" s="76" t="s">
        <v>6</v>
      </c>
      <c r="F3" s="77" t="s">
        <v>27</v>
      </c>
    </row>
    <row r="4" spans="1:6" ht="15.75" x14ac:dyDescent="0.25">
      <c r="A4" s="175" t="s">
        <v>2093</v>
      </c>
      <c r="B4" s="176"/>
      <c r="C4" s="176"/>
      <c r="D4" s="176"/>
      <c r="E4" s="176"/>
      <c r="F4" s="177"/>
    </row>
    <row r="5" spans="1:6" ht="15.75" x14ac:dyDescent="0.25">
      <c r="A5" s="169" t="s">
        <v>0</v>
      </c>
      <c r="B5" s="170"/>
      <c r="C5" s="170"/>
      <c r="D5" s="170"/>
      <c r="E5" s="170"/>
      <c r="F5" s="171"/>
    </row>
    <row r="6" spans="1:6" ht="15.75" x14ac:dyDescent="0.25">
      <c r="A6" s="74" t="s">
        <v>7</v>
      </c>
      <c r="B6" s="78" t="s">
        <v>28</v>
      </c>
      <c r="C6" s="76" t="s">
        <v>8</v>
      </c>
      <c r="D6" s="78" t="s">
        <v>28</v>
      </c>
      <c r="E6" s="76" t="s">
        <v>9</v>
      </c>
      <c r="F6" s="79" t="s">
        <v>28</v>
      </c>
    </row>
    <row r="7" spans="1:6" ht="15.75" x14ac:dyDescent="0.25">
      <c r="A7" s="169" t="s">
        <v>11</v>
      </c>
      <c r="B7" s="170"/>
      <c r="C7" s="170"/>
      <c r="D7" s="170"/>
      <c r="E7" s="170"/>
      <c r="F7" s="171"/>
    </row>
    <row r="8" spans="1:6" ht="15.75" x14ac:dyDescent="0.25">
      <c r="A8" s="74" t="s">
        <v>10</v>
      </c>
      <c r="B8" s="78" t="s">
        <v>29</v>
      </c>
      <c r="C8" s="76" t="s">
        <v>14</v>
      </c>
      <c r="D8" s="78" t="s">
        <v>30</v>
      </c>
      <c r="E8" s="76" t="s">
        <v>13</v>
      </c>
      <c r="F8" s="79"/>
    </row>
    <row r="9" spans="1:6" ht="15.75" x14ac:dyDescent="0.25">
      <c r="A9" s="178" t="s">
        <v>11</v>
      </c>
      <c r="B9" s="179"/>
      <c r="C9" s="179"/>
      <c r="D9" s="179"/>
      <c r="E9" s="179"/>
      <c r="F9" s="180"/>
    </row>
    <row r="10" spans="1:6" ht="15.75" x14ac:dyDescent="0.25">
      <c r="A10" s="175" t="s">
        <v>863</v>
      </c>
      <c r="B10" s="176"/>
      <c r="C10" s="176"/>
      <c r="D10" s="176"/>
      <c r="E10" s="176"/>
      <c r="F10" s="177"/>
    </row>
    <row r="11" spans="1:6" ht="15.75" x14ac:dyDescent="0.25">
      <c r="A11" s="169" t="s">
        <v>12</v>
      </c>
      <c r="B11" s="170"/>
      <c r="C11" s="170"/>
      <c r="D11" s="170"/>
      <c r="E11" s="170"/>
      <c r="F11" s="171"/>
    </row>
    <row r="12" spans="1:6" ht="16.5" thickBot="1" x14ac:dyDescent="0.3">
      <c r="A12" s="80" t="s">
        <v>2</v>
      </c>
      <c r="B12" s="38" t="s">
        <v>864</v>
      </c>
      <c r="C12" s="81" t="s">
        <v>3</v>
      </c>
      <c r="D12" s="82" t="s">
        <v>865</v>
      </c>
      <c r="E12" s="81"/>
      <c r="F12" s="83"/>
    </row>
    <row r="13" spans="1:6" ht="19.5" customHeight="1" thickBot="1" x14ac:dyDescent="0.3">
      <c r="A13" s="84"/>
      <c r="B13" s="85"/>
      <c r="C13" s="85"/>
      <c r="D13" s="85"/>
      <c r="E13" s="85"/>
      <c r="F13" s="85"/>
    </row>
    <row r="14" spans="1:6" ht="19.5" customHeight="1" x14ac:dyDescent="0.25">
      <c r="A14" s="187" t="s">
        <v>1352</v>
      </c>
      <c r="B14" s="173"/>
      <c r="C14" s="173"/>
      <c r="D14" s="173"/>
      <c r="E14" s="173"/>
      <c r="F14" s="174"/>
    </row>
    <row r="15" spans="1:6" ht="23.25" customHeight="1" x14ac:dyDescent="0.25">
      <c r="A15" s="188" t="s">
        <v>16</v>
      </c>
      <c r="B15" s="189"/>
      <c r="C15" s="189"/>
      <c r="D15" s="189"/>
      <c r="E15" s="189"/>
      <c r="F15" s="190"/>
    </row>
    <row r="16" spans="1:6" ht="15.75" x14ac:dyDescent="0.25">
      <c r="A16" s="184" t="s">
        <v>1254</v>
      </c>
      <c r="B16" s="185"/>
      <c r="C16" s="185"/>
      <c r="D16" s="185"/>
      <c r="E16" s="185"/>
      <c r="F16" s="186"/>
    </row>
    <row r="17" spans="1:6" ht="42.75" customHeight="1" x14ac:dyDescent="0.25">
      <c r="A17" s="191" t="s">
        <v>17</v>
      </c>
      <c r="B17" s="192"/>
      <c r="C17" s="192"/>
      <c r="D17" s="192"/>
      <c r="E17" s="192"/>
      <c r="F17" s="193"/>
    </row>
    <row r="18" spans="1:6" ht="59.25" customHeight="1" x14ac:dyDescent="0.25">
      <c r="A18" s="184" t="s">
        <v>2074</v>
      </c>
      <c r="B18" s="185"/>
      <c r="C18" s="185"/>
      <c r="D18" s="185"/>
      <c r="E18" s="185"/>
      <c r="F18" s="186"/>
    </row>
    <row r="19" spans="1:6" ht="42.75" customHeight="1" x14ac:dyDescent="0.25">
      <c r="A19" s="181" t="s">
        <v>18</v>
      </c>
      <c r="B19" s="182"/>
      <c r="C19" s="182"/>
      <c r="D19" s="182"/>
      <c r="E19" s="182"/>
      <c r="F19" s="183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  <hyperlink ref="A14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65"/>
  <sheetViews>
    <sheetView tabSelected="1" view="pageBreakPreview" topLeftCell="A1541" zoomScale="30" zoomScaleNormal="80" zoomScaleSheetLayoutView="30" workbookViewId="0">
      <selection activeCell="F10" sqref="F10"/>
    </sheetView>
  </sheetViews>
  <sheetFormatPr defaultColWidth="9.140625" defaultRowHeight="15" x14ac:dyDescent="0.25"/>
  <cols>
    <col min="1" max="1" width="12.28515625" style="34" customWidth="1"/>
    <col min="2" max="2" width="82.28515625" style="103" customWidth="1"/>
    <col min="3" max="3" width="27.140625" style="60" bestFit="1" customWidth="1"/>
    <col min="4" max="4" width="22" style="34" customWidth="1"/>
    <col min="5" max="5" width="19.5703125" style="34" customWidth="1"/>
    <col min="6" max="6" width="20" style="34" customWidth="1"/>
    <col min="7" max="7" width="16" style="34" customWidth="1"/>
    <col min="8" max="8" width="9.140625" style="34"/>
    <col min="9" max="9" width="70.42578125" style="34" customWidth="1"/>
    <col min="10" max="10" width="25.5703125" style="34" customWidth="1"/>
    <col min="11" max="16384" width="9.140625" style="34"/>
  </cols>
  <sheetData>
    <row r="1" spans="1:9" s="47" customFormat="1" ht="29.25" customHeight="1" x14ac:dyDescent="0.25">
      <c r="A1" s="194" t="s">
        <v>19</v>
      </c>
      <c r="B1" s="194"/>
      <c r="C1" s="194"/>
      <c r="D1" s="194"/>
      <c r="E1" s="194"/>
      <c r="F1" s="194"/>
      <c r="G1" s="194"/>
    </row>
    <row r="2" spans="1:9" ht="27.75" customHeight="1" x14ac:dyDescent="0.25">
      <c r="A2" s="195" t="str">
        <f>InfoHospital!A1</f>
        <v>"УМБАЛ -Д-Р ГЕОРГИ СТРАНСКИ" ЕАД - ПЛЕВЕН</v>
      </c>
      <c r="B2" s="195"/>
      <c r="C2" s="195"/>
      <c r="D2" s="195"/>
      <c r="E2" s="195"/>
      <c r="F2" s="195"/>
      <c r="G2" s="195"/>
    </row>
    <row r="3" spans="1:9" ht="22.5" customHeight="1" x14ac:dyDescent="0.25">
      <c r="A3" s="196" t="s">
        <v>1</v>
      </c>
      <c r="B3" s="196"/>
      <c r="C3" s="196"/>
      <c r="D3" s="196"/>
      <c r="E3" s="196"/>
      <c r="F3" s="196"/>
      <c r="G3" s="196"/>
    </row>
    <row r="4" spans="1:9" ht="15.75" x14ac:dyDescent="0.25">
      <c r="A4" s="159" t="s">
        <v>4</v>
      </c>
      <c r="B4" s="86" t="str">
        <f>InfoHospital!B3</f>
        <v>114532352</v>
      </c>
      <c r="C4" s="162"/>
      <c r="D4" s="211" t="s">
        <v>2237</v>
      </c>
      <c r="E4" s="211"/>
      <c r="F4" s="211"/>
      <c r="G4" s="211"/>
    </row>
    <row r="5" spans="1:9" ht="14.25" customHeight="1" x14ac:dyDescent="0.25">
      <c r="A5" s="60"/>
      <c r="B5" s="87"/>
      <c r="D5" s="60"/>
      <c r="E5" s="60"/>
      <c r="F5" s="60"/>
      <c r="G5" s="60"/>
    </row>
    <row r="6" spans="1:9" s="48" customFormat="1" ht="24.75" customHeight="1" x14ac:dyDescent="0.25">
      <c r="A6" s="203" t="s">
        <v>22</v>
      </c>
      <c r="B6" s="203" t="s">
        <v>15</v>
      </c>
      <c r="C6" s="203" t="s">
        <v>24</v>
      </c>
      <c r="D6" s="200" t="s">
        <v>20</v>
      </c>
      <c r="E6" s="201"/>
      <c r="F6" s="201"/>
      <c r="G6" s="202"/>
    </row>
    <row r="7" spans="1:9" s="50" customFormat="1" ht="51.75" customHeight="1" x14ac:dyDescent="0.25">
      <c r="A7" s="205"/>
      <c r="B7" s="204"/>
      <c r="C7" s="204"/>
      <c r="D7" s="161" t="s">
        <v>2229</v>
      </c>
      <c r="E7" s="161" t="s">
        <v>2230</v>
      </c>
      <c r="F7" s="168" t="s">
        <v>2248</v>
      </c>
      <c r="G7" s="49" t="s">
        <v>2249</v>
      </c>
      <c r="I7" s="133"/>
    </row>
    <row r="8" spans="1:9" s="51" customFormat="1" ht="15.75" x14ac:dyDescent="0.2">
      <c r="A8" s="61"/>
      <c r="B8" s="105" t="s">
        <v>31</v>
      </c>
      <c r="C8" s="2"/>
      <c r="D8" s="3"/>
      <c r="E8" s="3"/>
      <c r="F8" s="136"/>
      <c r="G8" s="134"/>
    </row>
    <row r="9" spans="1:9" s="51" customFormat="1" x14ac:dyDescent="0.25">
      <c r="A9" s="61"/>
      <c r="B9" s="6" t="s">
        <v>32</v>
      </c>
      <c r="C9" s="10" t="s">
        <v>57</v>
      </c>
      <c r="D9" s="4">
        <v>80</v>
      </c>
      <c r="E9" s="4">
        <f>D9/1.95583</f>
        <v>40.903350495697481</v>
      </c>
      <c r="F9" s="136"/>
      <c r="G9" s="134"/>
    </row>
    <row r="10" spans="1:9" s="51" customFormat="1" x14ac:dyDescent="0.25">
      <c r="A10" s="61"/>
      <c r="B10" s="6" t="s">
        <v>33</v>
      </c>
      <c r="C10" s="10" t="s">
        <v>57</v>
      </c>
      <c r="D10" s="4">
        <v>60</v>
      </c>
      <c r="E10" s="4">
        <f t="shared" ref="E10:E73" si="0">D10/1.95583</f>
        <v>30.677512871773111</v>
      </c>
      <c r="F10" s="136"/>
      <c r="G10" s="134"/>
    </row>
    <row r="11" spans="1:9" s="51" customFormat="1" x14ac:dyDescent="0.25">
      <c r="A11" s="61"/>
      <c r="B11" s="6" t="s">
        <v>1504</v>
      </c>
      <c r="C11" s="10" t="s">
        <v>57</v>
      </c>
      <c r="D11" s="4">
        <v>100</v>
      </c>
      <c r="E11" s="4">
        <f t="shared" si="0"/>
        <v>51.129188119621851</v>
      </c>
      <c r="F11" s="136"/>
      <c r="G11" s="134"/>
    </row>
    <row r="12" spans="1:9" s="51" customFormat="1" x14ac:dyDescent="0.25">
      <c r="A12" s="61"/>
      <c r="B12" s="6" t="s">
        <v>34</v>
      </c>
      <c r="C12" s="10" t="s">
        <v>57</v>
      </c>
      <c r="D12" s="16">
        <v>80</v>
      </c>
      <c r="E12" s="4">
        <f t="shared" si="0"/>
        <v>40.903350495697481</v>
      </c>
      <c r="F12" s="136"/>
      <c r="G12" s="134"/>
    </row>
    <row r="13" spans="1:9" s="51" customFormat="1" x14ac:dyDescent="0.25">
      <c r="A13" s="61"/>
      <c r="B13" s="6" t="s">
        <v>35</v>
      </c>
      <c r="C13" s="10" t="s">
        <v>57</v>
      </c>
      <c r="D13" s="16">
        <v>100</v>
      </c>
      <c r="E13" s="4">
        <f t="shared" si="0"/>
        <v>51.129188119621851</v>
      </c>
      <c r="F13" s="136"/>
      <c r="G13" s="134"/>
    </row>
    <row r="14" spans="1:9" s="51" customFormat="1" x14ac:dyDescent="0.25">
      <c r="A14" s="61"/>
      <c r="B14" s="6" t="s">
        <v>36</v>
      </c>
      <c r="C14" s="10" t="s">
        <v>57</v>
      </c>
      <c r="D14" s="16">
        <v>80</v>
      </c>
      <c r="E14" s="4">
        <f t="shared" si="0"/>
        <v>40.903350495697481</v>
      </c>
      <c r="F14" s="136"/>
      <c r="G14" s="134"/>
    </row>
    <row r="15" spans="1:9" s="51" customFormat="1" x14ac:dyDescent="0.25">
      <c r="A15" s="61"/>
      <c r="B15" s="6" t="s">
        <v>37</v>
      </c>
      <c r="C15" s="10" t="s">
        <v>57</v>
      </c>
      <c r="D15" s="16">
        <v>100</v>
      </c>
      <c r="E15" s="4">
        <f t="shared" si="0"/>
        <v>51.129188119621851</v>
      </c>
      <c r="F15" s="136"/>
      <c r="G15" s="134"/>
    </row>
    <row r="16" spans="1:9" s="51" customFormat="1" x14ac:dyDescent="0.25">
      <c r="A16" s="61"/>
      <c r="B16" s="6" t="s">
        <v>38</v>
      </c>
      <c r="C16" s="10" t="s">
        <v>57</v>
      </c>
      <c r="D16" s="16">
        <v>80</v>
      </c>
      <c r="E16" s="4">
        <f t="shared" si="0"/>
        <v>40.903350495697481</v>
      </c>
      <c r="F16" s="136"/>
      <c r="G16" s="134"/>
    </row>
    <row r="17" spans="1:7" s="51" customFormat="1" x14ac:dyDescent="0.25">
      <c r="A17" s="61"/>
      <c r="B17" s="6" t="s">
        <v>39</v>
      </c>
      <c r="C17" s="10" t="s">
        <v>57</v>
      </c>
      <c r="D17" s="16">
        <v>100</v>
      </c>
      <c r="E17" s="4">
        <f t="shared" si="0"/>
        <v>51.129188119621851</v>
      </c>
      <c r="F17" s="136"/>
      <c r="G17" s="134"/>
    </row>
    <row r="18" spans="1:7" s="51" customFormat="1" x14ac:dyDescent="0.25">
      <c r="A18" s="61"/>
      <c r="B18" s="6" t="s">
        <v>40</v>
      </c>
      <c r="C18" s="10" t="s">
        <v>57</v>
      </c>
      <c r="D18" s="16">
        <v>80</v>
      </c>
      <c r="E18" s="4">
        <f t="shared" si="0"/>
        <v>40.903350495697481</v>
      </c>
      <c r="F18" s="136"/>
      <c r="G18" s="134"/>
    </row>
    <row r="19" spans="1:7" s="51" customFormat="1" x14ac:dyDescent="0.25">
      <c r="A19" s="61"/>
      <c r="B19" s="6" t="s">
        <v>41</v>
      </c>
      <c r="C19" s="10" t="s">
        <v>57</v>
      </c>
      <c r="D19" s="16">
        <v>100</v>
      </c>
      <c r="E19" s="4">
        <f t="shared" si="0"/>
        <v>51.129188119621851</v>
      </c>
      <c r="F19" s="136"/>
      <c r="G19" s="134"/>
    </row>
    <row r="20" spans="1:7" s="51" customFormat="1" x14ac:dyDescent="0.25">
      <c r="A20" s="61"/>
      <c r="B20" s="6" t="s">
        <v>1502</v>
      </c>
      <c r="C20" s="10" t="s">
        <v>57</v>
      </c>
      <c r="D20" s="16">
        <v>80</v>
      </c>
      <c r="E20" s="4">
        <f t="shared" si="0"/>
        <v>40.903350495697481</v>
      </c>
      <c r="F20" s="136"/>
      <c r="G20" s="134"/>
    </row>
    <row r="21" spans="1:7" s="51" customFormat="1" ht="16.5" customHeight="1" x14ac:dyDescent="0.25">
      <c r="A21" s="61"/>
      <c r="B21" s="6" t="s">
        <v>1503</v>
      </c>
      <c r="C21" s="10" t="s">
        <v>57</v>
      </c>
      <c r="D21" s="16">
        <v>100</v>
      </c>
      <c r="E21" s="4">
        <f t="shared" si="0"/>
        <v>51.129188119621851</v>
      </c>
      <c r="F21" s="136"/>
      <c r="G21" s="134"/>
    </row>
    <row r="22" spans="1:7" s="51" customFormat="1" x14ac:dyDescent="0.25">
      <c r="A22" s="61"/>
      <c r="B22" s="6" t="s">
        <v>42</v>
      </c>
      <c r="C22" s="10" t="s">
        <v>57</v>
      </c>
      <c r="D22" s="16">
        <v>80</v>
      </c>
      <c r="E22" s="4">
        <f t="shared" si="0"/>
        <v>40.903350495697481</v>
      </c>
      <c r="F22" s="136"/>
      <c r="G22" s="134"/>
    </row>
    <row r="23" spans="1:7" s="51" customFormat="1" x14ac:dyDescent="0.25">
      <c r="A23" s="61"/>
      <c r="B23" s="6" t="s">
        <v>43</v>
      </c>
      <c r="C23" s="10" t="s">
        <v>57</v>
      </c>
      <c r="D23" s="16">
        <v>100</v>
      </c>
      <c r="E23" s="4">
        <f t="shared" si="0"/>
        <v>51.129188119621851</v>
      </c>
      <c r="F23" s="136"/>
      <c r="G23" s="134"/>
    </row>
    <row r="24" spans="1:7" s="51" customFormat="1" x14ac:dyDescent="0.25">
      <c r="A24" s="61"/>
      <c r="B24" s="6" t="s">
        <v>44</v>
      </c>
      <c r="C24" s="10" t="s">
        <v>57</v>
      </c>
      <c r="D24" s="16">
        <v>80</v>
      </c>
      <c r="E24" s="4">
        <f t="shared" si="0"/>
        <v>40.903350495697481</v>
      </c>
      <c r="F24" s="136"/>
      <c r="G24" s="134"/>
    </row>
    <row r="25" spans="1:7" s="51" customFormat="1" x14ac:dyDescent="0.25">
      <c r="A25" s="61"/>
      <c r="B25" s="6" t="s">
        <v>45</v>
      </c>
      <c r="C25" s="10" t="s">
        <v>57</v>
      </c>
      <c r="D25" s="16">
        <v>100</v>
      </c>
      <c r="E25" s="4">
        <f t="shared" si="0"/>
        <v>51.129188119621851</v>
      </c>
      <c r="F25" s="136"/>
      <c r="G25" s="134"/>
    </row>
    <row r="26" spans="1:7" s="51" customFormat="1" x14ac:dyDescent="0.25">
      <c r="A26" s="71" t="s">
        <v>1213</v>
      </c>
      <c r="B26" s="88" t="s">
        <v>46</v>
      </c>
      <c r="C26" s="10" t="s">
        <v>57</v>
      </c>
      <c r="D26" s="15">
        <v>415</v>
      </c>
      <c r="E26" s="4">
        <f t="shared" si="0"/>
        <v>212.18613069643067</v>
      </c>
      <c r="F26" s="136"/>
      <c r="G26" s="135"/>
    </row>
    <row r="27" spans="1:7" s="51" customFormat="1" x14ac:dyDescent="0.25">
      <c r="A27" s="27" t="s">
        <v>1229</v>
      </c>
      <c r="B27" s="6" t="s">
        <v>47</v>
      </c>
      <c r="C27" s="10" t="s">
        <v>57</v>
      </c>
      <c r="D27" s="4">
        <v>10</v>
      </c>
      <c r="E27" s="4">
        <f t="shared" si="0"/>
        <v>5.1129188119621851</v>
      </c>
      <c r="F27" s="136"/>
      <c r="G27" s="150"/>
    </row>
    <row r="28" spans="1:7" s="51" customFormat="1" x14ac:dyDescent="0.25">
      <c r="A28" s="27" t="s">
        <v>1250</v>
      </c>
      <c r="B28" s="6" t="s">
        <v>48</v>
      </c>
      <c r="C28" s="10" t="s">
        <v>57</v>
      </c>
      <c r="D28" s="4">
        <v>10</v>
      </c>
      <c r="E28" s="4">
        <f t="shared" si="0"/>
        <v>5.1129188119621851</v>
      </c>
      <c r="F28" s="136"/>
      <c r="G28" s="150"/>
    </row>
    <row r="29" spans="1:7" x14ac:dyDescent="0.25">
      <c r="A29" s="27" t="s">
        <v>1205</v>
      </c>
      <c r="B29" s="6" t="s">
        <v>49</v>
      </c>
      <c r="C29" s="10" t="s">
        <v>57</v>
      </c>
      <c r="D29" s="4">
        <v>20</v>
      </c>
      <c r="E29" s="4">
        <f t="shared" si="0"/>
        <v>10.22583762392437</v>
      </c>
      <c r="F29" s="136"/>
      <c r="G29" s="150"/>
    </row>
    <row r="30" spans="1:7" x14ac:dyDescent="0.25">
      <c r="A30" s="27" t="s">
        <v>1252</v>
      </c>
      <c r="B30" s="6" t="s">
        <v>50</v>
      </c>
      <c r="C30" s="10" t="s">
        <v>57</v>
      </c>
      <c r="D30" s="4">
        <v>15</v>
      </c>
      <c r="E30" s="4">
        <f t="shared" si="0"/>
        <v>7.6693782179432777</v>
      </c>
      <c r="F30" s="136"/>
      <c r="G30" s="150"/>
    </row>
    <row r="31" spans="1:7" x14ac:dyDescent="0.25">
      <c r="A31" s="27" t="s">
        <v>1228</v>
      </c>
      <c r="B31" s="6" t="s">
        <v>51</v>
      </c>
      <c r="C31" s="10" t="s">
        <v>57</v>
      </c>
      <c r="D31" s="4">
        <v>15</v>
      </c>
      <c r="E31" s="4">
        <f t="shared" si="0"/>
        <v>7.6693782179432777</v>
      </c>
      <c r="F31" s="136"/>
      <c r="G31" s="150"/>
    </row>
    <row r="32" spans="1:7" x14ac:dyDescent="0.25">
      <c r="A32" s="27"/>
      <c r="B32" s="6" t="s">
        <v>517</v>
      </c>
      <c r="C32" s="10" t="s">
        <v>57</v>
      </c>
      <c r="D32" s="4">
        <v>15</v>
      </c>
      <c r="E32" s="4">
        <f t="shared" si="0"/>
        <v>7.6693782179432777</v>
      </c>
      <c r="F32" s="136"/>
      <c r="G32" s="136"/>
    </row>
    <row r="33" spans="1:7" x14ac:dyDescent="0.25">
      <c r="A33" s="27" t="s">
        <v>1210</v>
      </c>
      <c r="B33" s="6" t="s">
        <v>1505</v>
      </c>
      <c r="C33" s="10" t="s">
        <v>57</v>
      </c>
      <c r="D33" s="4">
        <v>30</v>
      </c>
      <c r="E33" s="4">
        <f t="shared" si="0"/>
        <v>15.338756435886555</v>
      </c>
      <c r="F33" s="136"/>
      <c r="G33" s="136"/>
    </row>
    <row r="34" spans="1:7" x14ac:dyDescent="0.25">
      <c r="A34" s="27" t="s">
        <v>1223</v>
      </c>
      <c r="B34" s="6" t="s">
        <v>52</v>
      </c>
      <c r="C34" s="10" t="s">
        <v>57</v>
      </c>
      <c r="D34" s="4">
        <v>50</v>
      </c>
      <c r="E34" s="4">
        <f t="shared" si="0"/>
        <v>25.564594059810926</v>
      </c>
      <c r="F34" s="136"/>
      <c r="G34" s="136"/>
    </row>
    <row r="35" spans="1:7" x14ac:dyDescent="0.25">
      <c r="A35" s="27" t="s">
        <v>1251</v>
      </c>
      <c r="B35" s="6" t="s">
        <v>53</v>
      </c>
      <c r="C35" s="10" t="s">
        <v>57</v>
      </c>
      <c r="D35" s="5">
        <v>10</v>
      </c>
      <c r="E35" s="4">
        <f t="shared" si="0"/>
        <v>5.1129188119621851</v>
      </c>
      <c r="F35" s="136"/>
      <c r="G35" s="136"/>
    </row>
    <row r="36" spans="1:7" x14ac:dyDescent="0.25">
      <c r="A36" s="27" t="s">
        <v>1251</v>
      </c>
      <c r="B36" s="6" t="s">
        <v>54</v>
      </c>
      <c r="C36" s="10" t="s">
        <v>57</v>
      </c>
      <c r="D36" s="5">
        <v>10</v>
      </c>
      <c r="E36" s="4">
        <f t="shared" si="0"/>
        <v>5.1129188119621851</v>
      </c>
      <c r="F36" s="136"/>
      <c r="G36" s="136"/>
    </row>
    <row r="37" spans="1:7" x14ac:dyDescent="0.25">
      <c r="A37" s="27" t="s">
        <v>1251</v>
      </c>
      <c r="B37" s="6" t="s">
        <v>55</v>
      </c>
      <c r="C37" s="10" t="s">
        <v>57</v>
      </c>
      <c r="D37" s="5">
        <v>10</v>
      </c>
      <c r="E37" s="4">
        <f t="shared" si="0"/>
        <v>5.1129188119621851</v>
      </c>
      <c r="F37" s="27"/>
      <c r="G37" s="27"/>
    </row>
    <row r="38" spans="1:7" x14ac:dyDescent="0.25">
      <c r="A38" s="27" t="s">
        <v>1251</v>
      </c>
      <c r="B38" s="6" t="s">
        <v>56</v>
      </c>
      <c r="C38" s="10" t="s">
        <v>57</v>
      </c>
      <c r="D38" s="5">
        <v>10</v>
      </c>
      <c r="E38" s="4">
        <f t="shared" si="0"/>
        <v>5.1129188119621851</v>
      </c>
      <c r="F38" s="27"/>
      <c r="G38" s="27"/>
    </row>
    <row r="39" spans="1:7" x14ac:dyDescent="0.25">
      <c r="A39" s="27"/>
      <c r="B39" s="6" t="s">
        <v>556</v>
      </c>
      <c r="C39" s="10" t="s">
        <v>57</v>
      </c>
      <c r="D39" s="40">
        <v>10</v>
      </c>
      <c r="E39" s="4">
        <f t="shared" si="0"/>
        <v>5.1129188119621851</v>
      </c>
      <c r="F39" s="27"/>
      <c r="G39" s="27"/>
    </row>
    <row r="40" spans="1:7" x14ac:dyDescent="0.25">
      <c r="A40" s="27" t="s">
        <v>1118</v>
      </c>
      <c r="B40" s="6" t="s">
        <v>687</v>
      </c>
      <c r="C40" s="10" t="s">
        <v>57</v>
      </c>
      <c r="D40" s="40">
        <v>24</v>
      </c>
      <c r="E40" s="4">
        <f t="shared" si="0"/>
        <v>12.271005148709245</v>
      </c>
      <c r="F40" s="27"/>
      <c r="G40" s="27"/>
    </row>
    <row r="41" spans="1:7" ht="15.75" x14ac:dyDescent="0.25">
      <c r="A41" s="27"/>
      <c r="B41" s="102" t="s">
        <v>58</v>
      </c>
      <c r="C41" s="39"/>
      <c r="D41" s="27"/>
      <c r="E41" s="4"/>
      <c r="F41" s="27"/>
      <c r="G41" s="27"/>
    </row>
    <row r="42" spans="1:7" x14ac:dyDescent="0.25">
      <c r="A42" s="27"/>
      <c r="B42" s="6" t="s">
        <v>59</v>
      </c>
      <c r="C42" s="10" t="s">
        <v>57</v>
      </c>
      <c r="D42" s="40">
        <v>50</v>
      </c>
      <c r="E42" s="4">
        <f t="shared" si="0"/>
        <v>25.564594059810926</v>
      </c>
      <c r="F42" s="27"/>
      <c r="G42" s="27"/>
    </row>
    <row r="43" spans="1:7" x14ac:dyDescent="0.25">
      <c r="A43" s="27"/>
      <c r="B43" s="6"/>
      <c r="C43" s="39"/>
      <c r="D43" s="40"/>
      <c r="E43" s="4"/>
      <c r="F43" s="27"/>
      <c r="G43" s="27"/>
    </row>
    <row r="44" spans="1:7" ht="15.75" x14ac:dyDescent="0.25">
      <c r="A44" s="27"/>
      <c r="B44" s="105" t="s">
        <v>2082</v>
      </c>
      <c r="C44" s="39"/>
      <c r="D44" s="40"/>
      <c r="E44" s="4"/>
      <c r="F44" s="27"/>
      <c r="G44" s="27"/>
    </row>
    <row r="45" spans="1:7" x14ac:dyDescent="0.25">
      <c r="A45" s="27" t="s">
        <v>869</v>
      </c>
      <c r="B45" s="6" t="s">
        <v>60</v>
      </c>
      <c r="C45" s="10" t="s">
        <v>57</v>
      </c>
      <c r="D45" s="46">
        <v>6</v>
      </c>
      <c r="E45" s="4">
        <f t="shared" si="0"/>
        <v>3.0677512871773112</v>
      </c>
      <c r="F45" s="27"/>
      <c r="G45" s="27"/>
    </row>
    <row r="46" spans="1:7" x14ac:dyDescent="0.25">
      <c r="A46" s="27" t="s">
        <v>870</v>
      </c>
      <c r="B46" s="6" t="s">
        <v>61</v>
      </c>
      <c r="C46" s="10" t="s">
        <v>57</v>
      </c>
      <c r="D46" s="46">
        <v>6</v>
      </c>
      <c r="E46" s="4">
        <f t="shared" si="0"/>
        <v>3.0677512871773112</v>
      </c>
      <c r="F46" s="27"/>
      <c r="G46" s="27"/>
    </row>
    <row r="47" spans="1:7" x14ac:dyDescent="0.25">
      <c r="A47" s="27"/>
      <c r="B47" s="6" t="s">
        <v>62</v>
      </c>
      <c r="C47" s="10" t="s">
        <v>57</v>
      </c>
      <c r="D47" s="46">
        <v>10</v>
      </c>
      <c r="E47" s="4">
        <f t="shared" si="0"/>
        <v>5.1129188119621851</v>
      </c>
      <c r="F47" s="27"/>
      <c r="G47" s="27"/>
    </row>
    <row r="48" spans="1:7" x14ac:dyDescent="0.25">
      <c r="A48" s="27" t="s">
        <v>871</v>
      </c>
      <c r="B48" s="6" t="s">
        <v>63</v>
      </c>
      <c r="C48" s="10" t="s">
        <v>57</v>
      </c>
      <c r="D48" s="46">
        <v>11</v>
      </c>
      <c r="E48" s="4">
        <f t="shared" si="0"/>
        <v>5.6242106931584033</v>
      </c>
      <c r="F48" s="27"/>
      <c r="G48" s="27"/>
    </row>
    <row r="49" spans="1:7" x14ac:dyDescent="0.25">
      <c r="A49" s="27" t="s">
        <v>885</v>
      </c>
      <c r="B49" s="6" t="s">
        <v>64</v>
      </c>
      <c r="C49" s="10" t="s">
        <v>57</v>
      </c>
      <c r="D49" s="46">
        <v>11</v>
      </c>
      <c r="E49" s="4">
        <f t="shared" si="0"/>
        <v>5.6242106931584033</v>
      </c>
      <c r="F49" s="27"/>
      <c r="G49" s="27"/>
    </row>
    <row r="50" spans="1:7" x14ac:dyDescent="0.25">
      <c r="A50" s="27" t="s">
        <v>886</v>
      </c>
      <c r="B50" s="6" t="s">
        <v>65</v>
      </c>
      <c r="C50" s="10" t="s">
        <v>57</v>
      </c>
      <c r="D50" s="46">
        <v>7</v>
      </c>
      <c r="E50" s="4">
        <f t="shared" si="0"/>
        <v>3.5790431683735293</v>
      </c>
      <c r="F50" s="27"/>
      <c r="G50" s="27"/>
    </row>
    <row r="51" spans="1:7" x14ac:dyDescent="0.25">
      <c r="A51" s="27" t="s">
        <v>989</v>
      </c>
      <c r="B51" s="6" t="s">
        <v>66</v>
      </c>
      <c r="C51" s="10" t="s">
        <v>57</v>
      </c>
      <c r="D51" s="46">
        <v>2.4</v>
      </c>
      <c r="E51" s="4">
        <f t="shared" si="0"/>
        <v>1.2271005148709244</v>
      </c>
      <c r="F51" s="27"/>
      <c r="G51" s="27"/>
    </row>
    <row r="52" spans="1:7" x14ac:dyDescent="0.25">
      <c r="A52" s="27" t="s">
        <v>878</v>
      </c>
      <c r="B52" s="6" t="s">
        <v>67</v>
      </c>
      <c r="C52" s="10" t="s">
        <v>57</v>
      </c>
      <c r="D52" s="46">
        <v>2.8</v>
      </c>
      <c r="E52" s="4">
        <f t="shared" si="0"/>
        <v>1.4316172673494116</v>
      </c>
      <c r="F52" s="27"/>
      <c r="G52" s="27"/>
    </row>
    <row r="53" spans="1:7" x14ac:dyDescent="0.25">
      <c r="A53" s="27" t="s">
        <v>879</v>
      </c>
      <c r="B53" s="6" t="s">
        <v>68</v>
      </c>
      <c r="C53" s="10" t="s">
        <v>57</v>
      </c>
      <c r="D53" s="46">
        <v>2.8</v>
      </c>
      <c r="E53" s="4">
        <f t="shared" si="0"/>
        <v>1.4316172673494116</v>
      </c>
      <c r="F53" s="27"/>
      <c r="G53" s="27"/>
    </row>
    <row r="54" spans="1:7" x14ac:dyDescent="0.25">
      <c r="A54" s="27" t="s">
        <v>990</v>
      </c>
      <c r="B54" s="6" t="s">
        <v>69</v>
      </c>
      <c r="C54" s="10" t="s">
        <v>57</v>
      </c>
      <c r="D54" s="46">
        <v>5</v>
      </c>
      <c r="E54" s="4">
        <f t="shared" si="0"/>
        <v>2.5564594059810926</v>
      </c>
      <c r="F54" s="27"/>
      <c r="G54" s="27"/>
    </row>
    <row r="55" spans="1:7" ht="17.25" customHeight="1" x14ac:dyDescent="0.25">
      <c r="A55" s="27" t="s">
        <v>887</v>
      </c>
      <c r="B55" s="6" t="s">
        <v>70</v>
      </c>
      <c r="C55" s="10" t="s">
        <v>57</v>
      </c>
      <c r="D55" s="46">
        <v>5</v>
      </c>
      <c r="E55" s="4">
        <f t="shared" si="0"/>
        <v>2.5564594059810926</v>
      </c>
      <c r="F55" s="27"/>
      <c r="G55" s="27"/>
    </row>
    <row r="56" spans="1:7" x14ac:dyDescent="0.25">
      <c r="A56" s="27" t="s">
        <v>900</v>
      </c>
      <c r="B56" s="6" t="s">
        <v>71</v>
      </c>
      <c r="C56" s="10" t="s">
        <v>57</v>
      </c>
      <c r="D56" s="46">
        <v>5</v>
      </c>
      <c r="E56" s="4">
        <f t="shared" si="0"/>
        <v>2.5564594059810926</v>
      </c>
      <c r="F56" s="27"/>
      <c r="G56" s="27"/>
    </row>
    <row r="57" spans="1:7" x14ac:dyDescent="0.25">
      <c r="A57" s="27" t="s">
        <v>899</v>
      </c>
      <c r="B57" s="6" t="s">
        <v>72</v>
      </c>
      <c r="C57" s="10" t="s">
        <v>57</v>
      </c>
      <c r="D57" s="46">
        <v>5</v>
      </c>
      <c r="E57" s="4">
        <f t="shared" si="0"/>
        <v>2.5564594059810926</v>
      </c>
      <c r="F57" s="27"/>
      <c r="G57" s="27"/>
    </row>
    <row r="58" spans="1:7" x14ac:dyDescent="0.25">
      <c r="A58" s="27" t="s">
        <v>874</v>
      </c>
      <c r="B58" s="6" t="s">
        <v>73</v>
      </c>
      <c r="C58" s="10" t="s">
        <v>57</v>
      </c>
      <c r="D58" s="46">
        <v>22</v>
      </c>
      <c r="E58" s="4">
        <f t="shared" si="0"/>
        <v>11.248421386316807</v>
      </c>
      <c r="F58" s="27"/>
      <c r="G58" s="27"/>
    </row>
    <row r="59" spans="1:7" x14ac:dyDescent="0.25">
      <c r="A59" s="27" t="s">
        <v>876</v>
      </c>
      <c r="B59" s="6" t="s">
        <v>74</v>
      </c>
      <c r="C59" s="10" t="s">
        <v>57</v>
      </c>
      <c r="D59" s="46">
        <v>30</v>
      </c>
      <c r="E59" s="4">
        <f t="shared" si="0"/>
        <v>15.338756435886555</v>
      </c>
      <c r="F59" s="27"/>
      <c r="G59" s="27"/>
    </row>
    <row r="60" spans="1:7" x14ac:dyDescent="0.25">
      <c r="A60" s="27" t="s">
        <v>875</v>
      </c>
      <c r="B60" s="6" t="s">
        <v>75</v>
      </c>
      <c r="C60" s="10" t="s">
        <v>57</v>
      </c>
      <c r="D60" s="46">
        <v>30</v>
      </c>
      <c r="E60" s="4">
        <f t="shared" si="0"/>
        <v>15.338756435886555</v>
      </c>
      <c r="F60" s="27"/>
      <c r="G60" s="27"/>
    </row>
    <row r="61" spans="1:7" x14ac:dyDescent="0.25">
      <c r="A61" s="27" t="s">
        <v>889</v>
      </c>
      <c r="B61" s="6" t="s">
        <v>76</v>
      </c>
      <c r="C61" s="10" t="s">
        <v>57</v>
      </c>
      <c r="D61" s="46">
        <v>45</v>
      </c>
      <c r="E61" s="4">
        <f t="shared" si="0"/>
        <v>23.008134653829831</v>
      </c>
      <c r="F61" s="27"/>
      <c r="G61" s="27"/>
    </row>
    <row r="62" spans="1:7" x14ac:dyDescent="0.25">
      <c r="A62" s="27" t="s">
        <v>888</v>
      </c>
      <c r="B62" s="6" t="s">
        <v>77</v>
      </c>
      <c r="C62" s="10" t="s">
        <v>57</v>
      </c>
      <c r="D62" s="46">
        <v>45</v>
      </c>
      <c r="E62" s="4">
        <f t="shared" si="0"/>
        <v>23.008134653829831</v>
      </c>
      <c r="F62" s="27"/>
      <c r="G62" s="27"/>
    </row>
    <row r="63" spans="1:7" x14ac:dyDescent="0.25">
      <c r="A63" s="27" t="s">
        <v>873</v>
      </c>
      <c r="B63" s="6" t="s">
        <v>78</v>
      </c>
      <c r="C63" s="10" t="s">
        <v>57</v>
      </c>
      <c r="D63" s="46">
        <v>4.4000000000000004</v>
      </c>
      <c r="E63" s="4">
        <f t="shared" si="0"/>
        <v>2.2496842772633614</v>
      </c>
      <c r="F63" s="27"/>
      <c r="G63" s="27"/>
    </row>
    <row r="64" spans="1:7" x14ac:dyDescent="0.25">
      <c r="A64" s="27" t="s">
        <v>872</v>
      </c>
      <c r="B64" s="6" t="s">
        <v>79</v>
      </c>
      <c r="C64" s="10" t="s">
        <v>57</v>
      </c>
      <c r="D64" s="46">
        <v>4.4000000000000004</v>
      </c>
      <c r="E64" s="4">
        <f t="shared" si="0"/>
        <v>2.2496842772633614</v>
      </c>
      <c r="F64" s="27"/>
      <c r="G64" s="27"/>
    </row>
    <row r="65" spans="1:7" x14ac:dyDescent="0.25">
      <c r="A65" s="27" t="s">
        <v>988</v>
      </c>
      <c r="B65" s="6" t="s">
        <v>80</v>
      </c>
      <c r="C65" s="10" t="s">
        <v>57</v>
      </c>
      <c r="D65" s="46">
        <v>6</v>
      </c>
      <c r="E65" s="4">
        <f t="shared" si="0"/>
        <v>3.0677512871773112</v>
      </c>
      <c r="F65" s="27"/>
      <c r="G65" s="27"/>
    </row>
    <row r="66" spans="1:7" x14ac:dyDescent="0.25">
      <c r="A66" s="27" t="s">
        <v>890</v>
      </c>
      <c r="B66" s="6" t="s">
        <v>81</v>
      </c>
      <c r="C66" s="10" t="s">
        <v>57</v>
      </c>
      <c r="D66" s="46">
        <v>7</v>
      </c>
      <c r="E66" s="4">
        <f t="shared" si="0"/>
        <v>3.5790431683735293</v>
      </c>
      <c r="F66" s="27"/>
      <c r="G66" s="27"/>
    </row>
    <row r="67" spans="1:7" x14ac:dyDescent="0.25">
      <c r="A67" s="27" t="s">
        <v>880</v>
      </c>
      <c r="B67" s="6" t="s">
        <v>82</v>
      </c>
      <c r="C67" s="10" t="s">
        <v>57</v>
      </c>
      <c r="D67" s="46">
        <v>4.4000000000000004</v>
      </c>
      <c r="E67" s="4">
        <f t="shared" si="0"/>
        <v>2.2496842772633614</v>
      </c>
      <c r="F67" s="27"/>
      <c r="G67" s="27"/>
    </row>
    <row r="68" spans="1:7" x14ac:dyDescent="0.25">
      <c r="A68" s="27" t="s">
        <v>877</v>
      </c>
      <c r="B68" s="6" t="s">
        <v>83</v>
      </c>
      <c r="C68" s="10" t="s">
        <v>57</v>
      </c>
      <c r="D68" s="46">
        <v>4.4000000000000004</v>
      </c>
      <c r="E68" s="4">
        <f t="shared" si="0"/>
        <v>2.2496842772633614</v>
      </c>
      <c r="F68" s="27"/>
      <c r="G68" s="27"/>
    </row>
    <row r="69" spans="1:7" x14ac:dyDescent="0.25">
      <c r="A69" s="27" t="s">
        <v>897</v>
      </c>
      <c r="B69" s="6" t="s">
        <v>84</v>
      </c>
      <c r="C69" s="10" t="s">
        <v>57</v>
      </c>
      <c r="D69" s="46">
        <v>6</v>
      </c>
      <c r="E69" s="4">
        <f t="shared" si="0"/>
        <v>3.0677512871773112</v>
      </c>
      <c r="F69" s="27"/>
      <c r="G69" s="27"/>
    </row>
    <row r="70" spans="1:7" x14ac:dyDescent="0.25">
      <c r="A70" s="27" t="s">
        <v>901</v>
      </c>
      <c r="B70" s="6" t="s">
        <v>85</v>
      </c>
      <c r="C70" s="10" t="s">
        <v>57</v>
      </c>
      <c r="D70" s="46">
        <v>6</v>
      </c>
      <c r="E70" s="4">
        <f t="shared" si="0"/>
        <v>3.0677512871773112</v>
      </c>
      <c r="F70" s="27"/>
      <c r="G70" s="27"/>
    </row>
    <row r="71" spans="1:7" x14ac:dyDescent="0.25">
      <c r="A71" s="27" t="s">
        <v>896</v>
      </c>
      <c r="B71" s="6" t="s">
        <v>86</v>
      </c>
      <c r="C71" s="10" t="s">
        <v>57</v>
      </c>
      <c r="D71" s="46">
        <v>5</v>
      </c>
      <c r="E71" s="4">
        <f t="shared" si="0"/>
        <v>2.5564594059810926</v>
      </c>
      <c r="F71" s="27"/>
      <c r="G71" s="27"/>
    </row>
    <row r="72" spans="1:7" x14ac:dyDescent="0.25">
      <c r="A72" s="27" t="s">
        <v>891</v>
      </c>
      <c r="B72" s="6" t="s">
        <v>87</v>
      </c>
      <c r="C72" s="10" t="s">
        <v>57</v>
      </c>
      <c r="D72" s="46">
        <v>6</v>
      </c>
      <c r="E72" s="4">
        <f t="shared" si="0"/>
        <v>3.0677512871773112</v>
      </c>
      <c r="F72" s="27"/>
      <c r="G72" s="27"/>
    </row>
    <row r="73" spans="1:7" x14ac:dyDescent="0.25">
      <c r="A73" s="27" t="s">
        <v>892</v>
      </c>
      <c r="B73" s="6" t="s">
        <v>88</v>
      </c>
      <c r="C73" s="10" t="s">
        <v>57</v>
      </c>
      <c r="D73" s="46">
        <v>4.4000000000000004</v>
      </c>
      <c r="E73" s="4">
        <f t="shared" si="0"/>
        <v>2.2496842772633614</v>
      </c>
      <c r="F73" s="27"/>
      <c r="G73" s="27"/>
    </row>
    <row r="74" spans="1:7" x14ac:dyDescent="0.25">
      <c r="A74" s="27" t="s">
        <v>893</v>
      </c>
      <c r="B74" s="6" t="s">
        <v>89</v>
      </c>
      <c r="C74" s="10" t="s">
        <v>57</v>
      </c>
      <c r="D74" s="46">
        <v>4.4000000000000004</v>
      </c>
      <c r="E74" s="4">
        <f t="shared" ref="E74:E136" si="1">D74/1.95583</f>
        <v>2.2496842772633614</v>
      </c>
      <c r="F74" s="27"/>
      <c r="G74" s="27"/>
    </row>
    <row r="75" spans="1:7" x14ac:dyDescent="0.25">
      <c r="A75" s="27" t="s">
        <v>881</v>
      </c>
      <c r="B75" s="6" t="s">
        <v>90</v>
      </c>
      <c r="C75" s="10" t="s">
        <v>57</v>
      </c>
      <c r="D75" s="46">
        <v>3.7</v>
      </c>
      <c r="E75" s="4">
        <f t="shared" si="1"/>
        <v>1.8917799604260086</v>
      </c>
      <c r="F75" s="27"/>
      <c r="G75" s="27"/>
    </row>
    <row r="76" spans="1:7" x14ac:dyDescent="0.25">
      <c r="A76" s="27" t="s">
        <v>894</v>
      </c>
      <c r="B76" s="6" t="s">
        <v>91</v>
      </c>
      <c r="C76" s="10" t="s">
        <v>57</v>
      </c>
      <c r="D76" s="46">
        <v>11</v>
      </c>
      <c r="E76" s="4">
        <f t="shared" si="1"/>
        <v>5.6242106931584033</v>
      </c>
      <c r="F76" s="27"/>
      <c r="G76" s="27"/>
    </row>
    <row r="77" spans="1:7" x14ac:dyDescent="0.25">
      <c r="A77" s="27" t="s">
        <v>884</v>
      </c>
      <c r="B77" s="6" t="s">
        <v>92</v>
      </c>
      <c r="C77" s="10" t="s">
        <v>57</v>
      </c>
      <c r="D77" s="46">
        <v>19</v>
      </c>
      <c r="E77" s="4">
        <f t="shared" si="1"/>
        <v>9.7145457427281521</v>
      </c>
      <c r="F77" s="27"/>
      <c r="G77" s="27"/>
    </row>
    <row r="78" spans="1:7" x14ac:dyDescent="0.25">
      <c r="A78" s="27" t="s">
        <v>895</v>
      </c>
      <c r="B78" s="6" t="s">
        <v>93</v>
      </c>
      <c r="C78" s="10" t="s">
        <v>57</v>
      </c>
      <c r="D78" s="46">
        <v>4.4000000000000004</v>
      </c>
      <c r="E78" s="4">
        <f t="shared" si="1"/>
        <v>2.2496842772633614</v>
      </c>
      <c r="F78" s="27"/>
      <c r="G78" s="27"/>
    </row>
    <row r="79" spans="1:7" x14ac:dyDescent="0.25">
      <c r="A79" s="27" t="s">
        <v>898</v>
      </c>
      <c r="B79" s="6" t="s">
        <v>94</v>
      </c>
      <c r="C79" s="10" t="s">
        <v>57</v>
      </c>
      <c r="D79" s="46">
        <v>4.4000000000000004</v>
      </c>
      <c r="E79" s="4">
        <f t="shared" si="1"/>
        <v>2.2496842772633614</v>
      </c>
      <c r="F79" s="27"/>
      <c r="G79" s="27"/>
    </row>
    <row r="80" spans="1:7" x14ac:dyDescent="0.25">
      <c r="A80" s="27" t="s">
        <v>883</v>
      </c>
      <c r="B80" s="6" t="s">
        <v>95</v>
      </c>
      <c r="C80" s="10" t="s">
        <v>57</v>
      </c>
      <c r="D80" s="46">
        <v>4.4000000000000004</v>
      </c>
      <c r="E80" s="4">
        <f t="shared" si="1"/>
        <v>2.2496842772633614</v>
      </c>
      <c r="F80" s="27"/>
      <c r="G80" s="27"/>
    </row>
    <row r="81" spans="1:7" x14ac:dyDescent="0.25">
      <c r="A81" s="27" t="s">
        <v>882</v>
      </c>
      <c r="B81" s="6" t="s">
        <v>96</v>
      </c>
      <c r="C81" s="10" t="s">
        <v>57</v>
      </c>
      <c r="D81" s="46">
        <v>4.4000000000000004</v>
      </c>
      <c r="E81" s="4">
        <f t="shared" si="1"/>
        <v>2.2496842772633614</v>
      </c>
      <c r="F81" s="27"/>
      <c r="G81" s="27"/>
    </row>
    <row r="82" spans="1:7" x14ac:dyDescent="0.25">
      <c r="A82" s="27" t="s">
        <v>907</v>
      </c>
      <c r="B82" s="6" t="s">
        <v>97</v>
      </c>
      <c r="C82" s="10" t="s">
        <v>57</v>
      </c>
      <c r="D82" s="46">
        <v>4.4000000000000004</v>
      </c>
      <c r="E82" s="4">
        <f t="shared" si="1"/>
        <v>2.2496842772633614</v>
      </c>
      <c r="F82" s="27"/>
      <c r="G82" s="27"/>
    </row>
    <row r="83" spans="1:7" x14ac:dyDescent="0.25">
      <c r="A83" s="27" t="s">
        <v>902</v>
      </c>
      <c r="B83" s="6" t="s">
        <v>98</v>
      </c>
      <c r="C83" s="10" t="s">
        <v>57</v>
      </c>
      <c r="D83" s="46">
        <v>4.4000000000000004</v>
      </c>
      <c r="E83" s="4">
        <f t="shared" si="1"/>
        <v>2.2496842772633614</v>
      </c>
      <c r="F83" s="27"/>
      <c r="G83" s="27"/>
    </row>
    <row r="84" spans="1:7" x14ac:dyDescent="0.25">
      <c r="A84" s="27" t="s">
        <v>920</v>
      </c>
      <c r="B84" s="6" t="s">
        <v>99</v>
      </c>
      <c r="C84" s="10" t="s">
        <v>57</v>
      </c>
      <c r="D84" s="46">
        <v>6</v>
      </c>
      <c r="E84" s="4">
        <f t="shared" si="1"/>
        <v>3.0677512871773112</v>
      </c>
      <c r="F84" s="27"/>
      <c r="G84" s="27"/>
    </row>
    <row r="85" spans="1:7" x14ac:dyDescent="0.25">
      <c r="A85" s="27" t="s">
        <v>919</v>
      </c>
      <c r="B85" s="6" t="s">
        <v>100</v>
      </c>
      <c r="C85" s="10" t="s">
        <v>57</v>
      </c>
      <c r="D85" s="46">
        <v>6</v>
      </c>
      <c r="E85" s="4">
        <f t="shared" si="1"/>
        <v>3.0677512871773112</v>
      </c>
      <c r="F85" s="27"/>
      <c r="G85" s="27"/>
    </row>
    <row r="86" spans="1:7" x14ac:dyDescent="0.25">
      <c r="A86" s="27" t="s">
        <v>904</v>
      </c>
      <c r="B86" s="6" t="s">
        <v>101</v>
      </c>
      <c r="C86" s="10" t="s">
        <v>57</v>
      </c>
      <c r="D86" s="46">
        <v>4.4000000000000004</v>
      </c>
      <c r="E86" s="4">
        <f t="shared" si="1"/>
        <v>2.2496842772633614</v>
      </c>
      <c r="F86" s="27"/>
      <c r="G86" s="27"/>
    </row>
    <row r="87" spans="1:7" x14ac:dyDescent="0.25">
      <c r="A87" s="27" t="s">
        <v>922</v>
      </c>
      <c r="B87" s="6" t="s">
        <v>102</v>
      </c>
      <c r="C87" s="10" t="s">
        <v>57</v>
      </c>
      <c r="D87" s="46">
        <v>9</v>
      </c>
      <c r="E87" s="4">
        <f t="shared" si="1"/>
        <v>4.6016269307659661</v>
      </c>
      <c r="F87" s="27"/>
      <c r="G87" s="27"/>
    </row>
    <row r="88" spans="1:7" x14ac:dyDescent="0.25">
      <c r="A88" s="27" t="s">
        <v>903</v>
      </c>
      <c r="B88" s="6" t="s">
        <v>103</v>
      </c>
      <c r="C88" s="10" t="s">
        <v>57</v>
      </c>
      <c r="D88" s="104">
        <v>7</v>
      </c>
      <c r="E88" s="4">
        <f t="shared" si="1"/>
        <v>3.5790431683735293</v>
      </c>
      <c r="F88" s="27"/>
      <c r="G88" s="27"/>
    </row>
    <row r="89" spans="1:7" x14ac:dyDescent="0.25">
      <c r="A89" s="27" t="s">
        <v>911</v>
      </c>
      <c r="B89" s="6" t="s">
        <v>104</v>
      </c>
      <c r="C89" s="10" t="s">
        <v>57</v>
      </c>
      <c r="D89" s="46">
        <v>4.4000000000000004</v>
      </c>
      <c r="E89" s="4">
        <f t="shared" si="1"/>
        <v>2.2496842772633614</v>
      </c>
      <c r="F89" s="27"/>
      <c r="G89" s="27"/>
    </row>
    <row r="90" spans="1:7" x14ac:dyDescent="0.25">
      <c r="A90" s="27" t="s">
        <v>912</v>
      </c>
      <c r="B90" s="6" t="s">
        <v>105</v>
      </c>
      <c r="C90" s="10" t="s">
        <v>57</v>
      </c>
      <c r="D90" s="46">
        <v>7</v>
      </c>
      <c r="E90" s="4">
        <f t="shared" si="1"/>
        <v>3.5790431683735293</v>
      </c>
      <c r="F90" s="27"/>
      <c r="G90" s="27"/>
    </row>
    <row r="91" spans="1:7" x14ac:dyDescent="0.25">
      <c r="A91" s="27"/>
      <c r="B91" s="6" t="s">
        <v>106</v>
      </c>
      <c r="C91" s="10" t="s">
        <v>57</v>
      </c>
      <c r="D91" s="46">
        <v>4.4000000000000004</v>
      </c>
      <c r="E91" s="4">
        <f t="shared" si="1"/>
        <v>2.2496842772633614</v>
      </c>
      <c r="F91" s="27"/>
      <c r="G91" s="27"/>
    </row>
    <row r="92" spans="1:7" x14ac:dyDescent="0.25">
      <c r="A92" s="27" t="s">
        <v>918</v>
      </c>
      <c r="B92" s="6" t="s">
        <v>107</v>
      </c>
      <c r="C92" s="10" t="s">
        <v>57</v>
      </c>
      <c r="D92" s="46">
        <v>6</v>
      </c>
      <c r="E92" s="4">
        <f t="shared" si="1"/>
        <v>3.0677512871773112</v>
      </c>
      <c r="F92" s="27"/>
      <c r="G92" s="27"/>
    </row>
    <row r="93" spans="1:7" x14ac:dyDescent="0.25">
      <c r="A93" s="27" t="s">
        <v>916</v>
      </c>
      <c r="B93" s="6" t="s">
        <v>108</v>
      </c>
      <c r="C93" s="10" t="s">
        <v>57</v>
      </c>
      <c r="D93" s="46">
        <v>5</v>
      </c>
      <c r="E93" s="4">
        <f t="shared" si="1"/>
        <v>2.5564594059810926</v>
      </c>
      <c r="F93" s="27"/>
      <c r="G93" s="27"/>
    </row>
    <row r="94" spans="1:7" x14ac:dyDescent="0.25">
      <c r="A94" s="27" t="s">
        <v>915</v>
      </c>
      <c r="B94" s="6" t="s">
        <v>109</v>
      </c>
      <c r="C94" s="10" t="s">
        <v>57</v>
      </c>
      <c r="D94" s="46">
        <v>7</v>
      </c>
      <c r="E94" s="4">
        <f t="shared" si="1"/>
        <v>3.5790431683735293</v>
      </c>
      <c r="F94" s="27"/>
      <c r="G94" s="27"/>
    </row>
    <row r="95" spans="1:7" x14ac:dyDescent="0.25">
      <c r="A95" s="27" t="s">
        <v>913</v>
      </c>
      <c r="B95" s="6" t="s">
        <v>110</v>
      </c>
      <c r="C95" s="10" t="s">
        <v>57</v>
      </c>
      <c r="D95" s="46">
        <v>11</v>
      </c>
      <c r="E95" s="4">
        <f t="shared" si="1"/>
        <v>5.6242106931584033</v>
      </c>
      <c r="F95" s="27"/>
      <c r="G95" s="27"/>
    </row>
    <row r="96" spans="1:7" x14ac:dyDescent="0.25">
      <c r="A96" s="27" t="s">
        <v>987</v>
      </c>
      <c r="B96" s="6" t="s">
        <v>111</v>
      </c>
      <c r="C96" s="10" t="s">
        <v>57</v>
      </c>
      <c r="D96" s="46">
        <v>22</v>
      </c>
      <c r="E96" s="4">
        <f t="shared" si="1"/>
        <v>11.248421386316807</v>
      </c>
      <c r="F96" s="27"/>
      <c r="G96" s="27"/>
    </row>
    <row r="97" spans="1:7" x14ac:dyDescent="0.25">
      <c r="A97" s="27" t="s">
        <v>905</v>
      </c>
      <c r="B97" s="6" t="s">
        <v>112</v>
      </c>
      <c r="C97" s="10" t="s">
        <v>57</v>
      </c>
      <c r="D97" s="46">
        <v>40</v>
      </c>
      <c r="E97" s="4">
        <f t="shared" si="1"/>
        <v>20.45167524784874</v>
      </c>
      <c r="F97" s="27"/>
      <c r="G97" s="27"/>
    </row>
    <row r="98" spans="1:7" x14ac:dyDescent="0.25">
      <c r="A98" s="27" t="s">
        <v>906</v>
      </c>
      <c r="B98" s="6" t="s">
        <v>113</v>
      </c>
      <c r="C98" s="10" t="s">
        <v>57</v>
      </c>
      <c r="D98" s="46">
        <v>50</v>
      </c>
      <c r="E98" s="4">
        <f t="shared" si="1"/>
        <v>25.564594059810926</v>
      </c>
      <c r="F98" s="27"/>
      <c r="G98" s="27"/>
    </row>
    <row r="99" spans="1:7" x14ac:dyDescent="0.25">
      <c r="A99" s="27" t="s">
        <v>917</v>
      </c>
      <c r="B99" s="6" t="s">
        <v>114</v>
      </c>
      <c r="C99" s="10" t="s">
        <v>57</v>
      </c>
      <c r="D99" s="46">
        <v>70</v>
      </c>
      <c r="E99" s="4">
        <f t="shared" si="1"/>
        <v>35.790431683735292</v>
      </c>
      <c r="F99" s="27"/>
      <c r="G99" s="27"/>
    </row>
    <row r="100" spans="1:7" x14ac:dyDescent="0.25">
      <c r="A100" s="27" t="s">
        <v>908</v>
      </c>
      <c r="B100" s="6" t="s">
        <v>115</v>
      </c>
      <c r="C100" s="10" t="s">
        <v>57</v>
      </c>
      <c r="D100" s="46">
        <v>100</v>
      </c>
      <c r="E100" s="4">
        <f t="shared" si="1"/>
        <v>51.129188119621851</v>
      </c>
      <c r="F100" s="27"/>
      <c r="G100" s="27"/>
    </row>
    <row r="101" spans="1:7" x14ac:dyDescent="0.25">
      <c r="A101" s="27" t="s">
        <v>909</v>
      </c>
      <c r="B101" s="6" t="s">
        <v>116</v>
      </c>
      <c r="C101" s="10" t="s">
        <v>57</v>
      </c>
      <c r="D101" s="46">
        <v>110</v>
      </c>
      <c r="E101" s="4">
        <f t="shared" si="1"/>
        <v>56.242106931584033</v>
      </c>
      <c r="F101" s="27"/>
      <c r="G101" s="27"/>
    </row>
    <row r="102" spans="1:7" ht="27.75" customHeight="1" x14ac:dyDescent="0.25">
      <c r="A102" s="27" t="s">
        <v>992</v>
      </c>
      <c r="B102" s="6" t="s">
        <v>117</v>
      </c>
      <c r="C102" s="10" t="s">
        <v>57</v>
      </c>
      <c r="D102" s="46">
        <v>1.2</v>
      </c>
      <c r="E102" s="4">
        <f t="shared" si="1"/>
        <v>0.61355025743546221</v>
      </c>
      <c r="F102" s="27"/>
      <c r="G102" s="27"/>
    </row>
    <row r="103" spans="1:7" x14ac:dyDescent="0.25">
      <c r="A103" s="27" t="s">
        <v>991</v>
      </c>
      <c r="B103" s="6" t="s">
        <v>118</v>
      </c>
      <c r="C103" s="10" t="s">
        <v>57</v>
      </c>
      <c r="D103" s="46">
        <v>3.7</v>
      </c>
      <c r="E103" s="4">
        <f t="shared" si="1"/>
        <v>1.8917799604260086</v>
      </c>
      <c r="F103" s="27"/>
      <c r="G103" s="27"/>
    </row>
    <row r="104" spans="1:7" x14ac:dyDescent="0.25">
      <c r="A104" s="27" t="s">
        <v>910</v>
      </c>
      <c r="B104" s="6" t="s">
        <v>119</v>
      </c>
      <c r="C104" s="10" t="s">
        <v>57</v>
      </c>
      <c r="D104" s="46">
        <v>4</v>
      </c>
      <c r="E104" s="4">
        <f t="shared" si="1"/>
        <v>2.045167524784874</v>
      </c>
      <c r="F104" s="27"/>
      <c r="G104" s="27"/>
    </row>
    <row r="105" spans="1:7" x14ac:dyDescent="0.25">
      <c r="A105" s="27" t="s">
        <v>986</v>
      </c>
      <c r="B105" s="6" t="s">
        <v>120</v>
      </c>
      <c r="C105" s="10" t="s">
        <v>57</v>
      </c>
      <c r="D105" s="46">
        <v>6</v>
      </c>
      <c r="E105" s="4">
        <f t="shared" si="1"/>
        <v>3.0677512871773112</v>
      </c>
      <c r="F105" s="27"/>
      <c r="G105" s="27"/>
    </row>
    <row r="106" spans="1:7" ht="30" x14ac:dyDescent="0.25">
      <c r="A106" s="27"/>
      <c r="B106" s="6" t="s">
        <v>121</v>
      </c>
      <c r="C106" s="10" t="s">
        <v>57</v>
      </c>
      <c r="D106" s="46">
        <v>6</v>
      </c>
      <c r="E106" s="4">
        <f t="shared" si="1"/>
        <v>3.0677512871773112</v>
      </c>
      <c r="F106" s="27"/>
      <c r="G106" s="27"/>
    </row>
    <row r="107" spans="1:7" x14ac:dyDescent="0.25">
      <c r="A107" s="27" t="s">
        <v>914</v>
      </c>
      <c r="B107" s="6" t="s">
        <v>122</v>
      </c>
      <c r="C107" s="10" t="s">
        <v>57</v>
      </c>
      <c r="D107" s="46">
        <v>12</v>
      </c>
      <c r="E107" s="4">
        <f t="shared" si="1"/>
        <v>6.1355025743546223</v>
      </c>
      <c r="F107" s="27"/>
      <c r="G107" s="27"/>
    </row>
    <row r="108" spans="1:7" x14ac:dyDescent="0.25">
      <c r="A108" s="27" t="s">
        <v>921</v>
      </c>
      <c r="B108" s="6" t="s">
        <v>123</v>
      </c>
      <c r="C108" s="10" t="s">
        <v>57</v>
      </c>
      <c r="D108" s="46">
        <v>19</v>
      </c>
      <c r="E108" s="4">
        <f t="shared" si="1"/>
        <v>9.7145457427281521</v>
      </c>
      <c r="F108" s="27"/>
      <c r="G108" s="27"/>
    </row>
    <row r="109" spans="1:7" x14ac:dyDescent="0.25">
      <c r="A109" s="27" t="s">
        <v>923</v>
      </c>
      <c r="B109" s="6" t="s">
        <v>124</v>
      </c>
      <c r="C109" s="10" t="s">
        <v>57</v>
      </c>
      <c r="D109" s="46">
        <v>11</v>
      </c>
      <c r="E109" s="4">
        <f t="shared" si="1"/>
        <v>5.6242106931584033</v>
      </c>
      <c r="F109" s="27"/>
      <c r="G109" s="27"/>
    </row>
    <row r="110" spans="1:7" x14ac:dyDescent="0.25">
      <c r="A110" s="27" t="s">
        <v>924</v>
      </c>
      <c r="B110" s="6" t="s">
        <v>125</v>
      </c>
      <c r="C110" s="10" t="s">
        <v>57</v>
      </c>
      <c r="D110" s="46">
        <v>11</v>
      </c>
      <c r="E110" s="4">
        <f t="shared" si="1"/>
        <v>5.6242106931584033</v>
      </c>
      <c r="F110" s="27"/>
      <c r="G110" s="27"/>
    </row>
    <row r="111" spans="1:7" ht="20.25" customHeight="1" x14ac:dyDescent="0.25">
      <c r="A111" s="27"/>
      <c r="B111" s="6" t="s">
        <v>126</v>
      </c>
      <c r="C111" s="10" t="s">
        <v>57</v>
      </c>
      <c r="D111" s="46">
        <v>28</v>
      </c>
      <c r="E111" s="4">
        <f t="shared" si="1"/>
        <v>14.316172673494117</v>
      </c>
      <c r="F111" s="27"/>
      <c r="G111" s="27"/>
    </row>
    <row r="112" spans="1:7" x14ac:dyDescent="0.25">
      <c r="A112" s="27" t="s">
        <v>925</v>
      </c>
      <c r="B112" s="6" t="s">
        <v>127</v>
      </c>
      <c r="C112" s="10" t="s">
        <v>57</v>
      </c>
      <c r="D112" s="46">
        <v>28</v>
      </c>
      <c r="E112" s="4">
        <f t="shared" si="1"/>
        <v>14.316172673494117</v>
      </c>
      <c r="F112" s="27"/>
      <c r="G112" s="27"/>
    </row>
    <row r="113" spans="1:7" x14ac:dyDescent="0.25">
      <c r="A113" s="27" t="s">
        <v>932</v>
      </c>
      <c r="B113" s="6" t="s">
        <v>128</v>
      </c>
      <c r="C113" s="10" t="s">
        <v>57</v>
      </c>
      <c r="D113" s="46">
        <v>36</v>
      </c>
      <c r="E113" s="4">
        <f t="shared" si="1"/>
        <v>18.406507723063864</v>
      </c>
      <c r="F113" s="27"/>
      <c r="G113" s="27"/>
    </row>
    <row r="114" spans="1:7" x14ac:dyDescent="0.25">
      <c r="A114" s="27" t="s">
        <v>1253</v>
      </c>
      <c r="B114" s="6" t="s">
        <v>129</v>
      </c>
      <c r="C114" s="10" t="s">
        <v>57</v>
      </c>
      <c r="D114" s="46">
        <v>7</v>
      </c>
      <c r="E114" s="4">
        <f t="shared" si="1"/>
        <v>3.5790431683735293</v>
      </c>
      <c r="F114" s="27"/>
      <c r="G114" s="27"/>
    </row>
    <row r="115" spans="1:7" x14ac:dyDescent="0.25">
      <c r="A115" s="27"/>
      <c r="B115" s="6" t="s">
        <v>130</v>
      </c>
      <c r="C115" s="10" t="s">
        <v>57</v>
      </c>
      <c r="D115" s="46">
        <v>10</v>
      </c>
      <c r="E115" s="4">
        <f t="shared" si="1"/>
        <v>5.1129188119621851</v>
      </c>
      <c r="F115" s="27"/>
      <c r="G115" s="27"/>
    </row>
    <row r="116" spans="1:7" x14ac:dyDescent="0.25">
      <c r="A116" s="27" t="s">
        <v>871</v>
      </c>
      <c r="B116" s="6" t="s">
        <v>131</v>
      </c>
      <c r="C116" s="10" t="s">
        <v>57</v>
      </c>
      <c r="D116" s="46">
        <v>10</v>
      </c>
      <c r="E116" s="4">
        <f t="shared" si="1"/>
        <v>5.1129188119621851</v>
      </c>
      <c r="F116" s="27"/>
      <c r="G116" s="27"/>
    </row>
    <row r="117" spans="1:7" x14ac:dyDescent="0.25">
      <c r="A117" s="27" t="s">
        <v>933</v>
      </c>
      <c r="B117" s="6" t="s">
        <v>132</v>
      </c>
      <c r="C117" s="10" t="s">
        <v>57</v>
      </c>
      <c r="D117" s="46">
        <v>17</v>
      </c>
      <c r="E117" s="4">
        <f t="shared" si="1"/>
        <v>8.691961980335714</v>
      </c>
      <c r="F117" s="27"/>
      <c r="G117" s="27"/>
    </row>
    <row r="118" spans="1:7" x14ac:dyDescent="0.25">
      <c r="A118" s="27" t="s">
        <v>929</v>
      </c>
      <c r="B118" s="6" t="s">
        <v>133</v>
      </c>
      <c r="C118" s="10" t="s">
        <v>57</v>
      </c>
      <c r="D118" s="46">
        <v>11</v>
      </c>
      <c r="E118" s="4">
        <f t="shared" si="1"/>
        <v>5.6242106931584033</v>
      </c>
      <c r="F118" s="27"/>
      <c r="G118" s="27"/>
    </row>
    <row r="119" spans="1:7" x14ac:dyDescent="0.25">
      <c r="A119" s="27" t="s">
        <v>930</v>
      </c>
      <c r="B119" s="6" t="s">
        <v>134</v>
      </c>
      <c r="C119" s="10" t="s">
        <v>57</v>
      </c>
      <c r="D119" s="46">
        <v>11</v>
      </c>
      <c r="E119" s="4">
        <f t="shared" si="1"/>
        <v>5.6242106931584033</v>
      </c>
      <c r="F119" s="27"/>
      <c r="G119" s="27"/>
    </row>
    <row r="120" spans="1:7" x14ac:dyDescent="0.25">
      <c r="A120" s="27" t="s">
        <v>927</v>
      </c>
      <c r="B120" s="6" t="s">
        <v>135</v>
      </c>
      <c r="C120" s="10" t="s">
        <v>57</v>
      </c>
      <c r="D120" s="46">
        <v>6</v>
      </c>
      <c r="E120" s="4">
        <f t="shared" si="1"/>
        <v>3.0677512871773112</v>
      </c>
      <c r="F120" s="27"/>
      <c r="G120" s="27"/>
    </row>
    <row r="121" spans="1:7" x14ac:dyDescent="0.25">
      <c r="A121" s="27" t="s">
        <v>928</v>
      </c>
      <c r="B121" s="6" t="s">
        <v>136</v>
      </c>
      <c r="C121" s="10" t="s">
        <v>57</v>
      </c>
      <c r="D121" s="46">
        <v>22</v>
      </c>
      <c r="E121" s="4">
        <f t="shared" si="1"/>
        <v>11.248421386316807</v>
      </c>
      <c r="F121" s="27"/>
      <c r="G121" s="27"/>
    </row>
    <row r="122" spans="1:7" x14ac:dyDescent="0.25">
      <c r="A122" s="27" t="s">
        <v>984</v>
      </c>
      <c r="B122" s="6" t="s">
        <v>137</v>
      </c>
      <c r="C122" s="10" t="s">
        <v>57</v>
      </c>
      <c r="D122" s="46">
        <v>33</v>
      </c>
      <c r="E122" s="4">
        <f t="shared" si="1"/>
        <v>16.87263207947521</v>
      </c>
      <c r="F122" s="27"/>
      <c r="G122" s="27"/>
    </row>
    <row r="123" spans="1:7" x14ac:dyDescent="0.25">
      <c r="A123" s="27" t="s">
        <v>934</v>
      </c>
      <c r="B123" s="6" t="s">
        <v>138</v>
      </c>
      <c r="C123" s="10" t="s">
        <v>57</v>
      </c>
      <c r="D123" s="46">
        <v>48</v>
      </c>
      <c r="E123" s="4">
        <f t="shared" si="1"/>
        <v>24.542010297418489</v>
      </c>
      <c r="F123" s="27"/>
      <c r="G123" s="27"/>
    </row>
    <row r="124" spans="1:7" x14ac:dyDescent="0.25">
      <c r="A124" s="27" t="s">
        <v>935</v>
      </c>
      <c r="B124" s="6" t="s">
        <v>139</v>
      </c>
      <c r="C124" s="10" t="s">
        <v>57</v>
      </c>
      <c r="D124" s="46">
        <v>6</v>
      </c>
      <c r="E124" s="4">
        <f t="shared" si="1"/>
        <v>3.0677512871773112</v>
      </c>
      <c r="F124" s="27"/>
      <c r="G124" s="27"/>
    </row>
    <row r="125" spans="1:7" x14ac:dyDescent="0.25">
      <c r="A125" s="27" t="s">
        <v>983</v>
      </c>
      <c r="B125" s="6" t="s">
        <v>140</v>
      </c>
      <c r="C125" s="10" t="s">
        <v>57</v>
      </c>
      <c r="D125" s="46">
        <v>2.2000000000000002</v>
      </c>
      <c r="E125" s="4">
        <f t="shared" si="1"/>
        <v>1.1248421386316807</v>
      </c>
      <c r="F125" s="27"/>
      <c r="G125" s="27"/>
    </row>
    <row r="126" spans="1:7" x14ac:dyDescent="0.25">
      <c r="A126" s="27" t="s">
        <v>931</v>
      </c>
      <c r="B126" s="6" t="s">
        <v>141</v>
      </c>
      <c r="C126" s="10" t="s">
        <v>57</v>
      </c>
      <c r="D126" s="46">
        <v>28</v>
      </c>
      <c r="E126" s="4">
        <f t="shared" si="1"/>
        <v>14.316172673494117</v>
      </c>
      <c r="F126" s="27"/>
      <c r="G126" s="27"/>
    </row>
    <row r="127" spans="1:7" x14ac:dyDescent="0.25">
      <c r="A127" s="27" t="s">
        <v>985</v>
      </c>
      <c r="B127" s="6" t="s">
        <v>142</v>
      </c>
      <c r="C127" s="10" t="s">
        <v>57</v>
      </c>
      <c r="D127" s="46">
        <v>10</v>
      </c>
      <c r="E127" s="4">
        <f t="shared" si="1"/>
        <v>5.1129188119621851</v>
      </c>
      <c r="F127" s="27"/>
      <c r="G127" s="27"/>
    </row>
    <row r="128" spans="1:7" x14ac:dyDescent="0.25">
      <c r="A128" s="27" t="s">
        <v>993</v>
      </c>
      <c r="B128" s="6" t="s">
        <v>143</v>
      </c>
      <c r="C128" s="10" t="s">
        <v>57</v>
      </c>
      <c r="D128" s="46">
        <v>21</v>
      </c>
      <c r="E128" s="4">
        <f t="shared" si="1"/>
        <v>10.737129505120588</v>
      </c>
      <c r="F128" s="27"/>
      <c r="G128" s="27"/>
    </row>
    <row r="129" spans="1:9" x14ac:dyDescent="0.25">
      <c r="A129" s="27" t="s">
        <v>994</v>
      </c>
      <c r="B129" s="9" t="s">
        <v>144</v>
      </c>
      <c r="C129" s="10" t="s">
        <v>57</v>
      </c>
      <c r="D129" s="46">
        <v>21</v>
      </c>
      <c r="E129" s="4">
        <f t="shared" si="1"/>
        <v>10.737129505120588</v>
      </c>
      <c r="F129" s="27"/>
      <c r="G129" s="27"/>
    </row>
    <row r="130" spans="1:9" x14ac:dyDescent="0.25">
      <c r="A130" s="27" t="s">
        <v>995</v>
      </c>
      <c r="B130" s="9" t="s">
        <v>145</v>
      </c>
      <c r="C130" s="10" t="s">
        <v>57</v>
      </c>
      <c r="D130" s="46">
        <v>21</v>
      </c>
      <c r="E130" s="4">
        <f t="shared" si="1"/>
        <v>10.737129505120588</v>
      </c>
      <c r="F130" s="27"/>
      <c r="G130" s="27"/>
    </row>
    <row r="131" spans="1:9" x14ac:dyDescent="0.25">
      <c r="A131" s="27" t="s">
        <v>996</v>
      </c>
      <c r="B131" s="9" t="s">
        <v>146</v>
      </c>
      <c r="C131" s="10" t="s">
        <v>57</v>
      </c>
      <c r="D131" s="46">
        <v>21</v>
      </c>
      <c r="E131" s="4">
        <f t="shared" si="1"/>
        <v>10.737129505120588</v>
      </c>
      <c r="F131" s="27"/>
      <c r="G131" s="27"/>
    </row>
    <row r="132" spans="1:9" x14ac:dyDescent="0.25">
      <c r="A132" s="27" t="s">
        <v>927</v>
      </c>
      <c r="B132" s="9" t="s">
        <v>135</v>
      </c>
      <c r="C132" s="10" t="s">
        <v>57</v>
      </c>
      <c r="D132" s="46">
        <v>6</v>
      </c>
      <c r="E132" s="4">
        <f t="shared" si="1"/>
        <v>3.0677512871773112</v>
      </c>
      <c r="F132" s="27"/>
      <c r="G132" s="27"/>
    </row>
    <row r="133" spans="1:9" x14ac:dyDescent="0.25">
      <c r="A133" s="27" t="s">
        <v>914</v>
      </c>
      <c r="B133" s="9" t="s">
        <v>122</v>
      </c>
      <c r="C133" s="10" t="s">
        <v>57</v>
      </c>
      <c r="D133" s="46">
        <v>12</v>
      </c>
      <c r="E133" s="4">
        <f t="shared" si="1"/>
        <v>6.1355025743546223</v>
      </c>
      <c r="F133" s="27"/>
      <c r="G133" s="27"/>
    </row>
    <row r="134" spans="1:9" x14ac:dyDescent="0.25">
      <c r="A134" s="27" t="s">
        <v>925</v>
      </c>
      <c r="B134" s="6" t="s">
        <v>147</v>
      </c>
      <c r="C134" s="10" t="s">
        <v>57</v>
      </c>
      <c r="D134" s="46">
        <v>25</v>
      </c>
      <c r="E134" s="4">
        <f t="shared" si="1"/>
        <v>12.782297029905463</v>
      </c>
      <c r="F134" s="27"/>
      <c r="G134" s="27"/>
    </row>
    <row r="135" spans="1:9" x14ac:dyDescent="0.25">
      <c r="A135" s="27" t="s">
        <v>980</v>
      </c>
      <c r="B135" s="6" t="s">
        <v>148</v>
      </c>
      <c r="C135" s="10" t="s">
        <v>57</v>
      </c>
      <c r="D135" s="46">
        <v>22</v>
      </c>
      <c r="E135" s="4">
        <f t="shared" si="1"/>
        <v>11.248421386316807</v>
      </c>
      <c r="F135" s="27"/>
      <c r="G135" s="27"/>
    </row>
    <row r="136" spans="1:9" x14ac:dyDescent="0.25">
      <c r="A136" s="27" t="s">
        <v>926</v>
      </c>
      <c r="B136" s="6" t="s">
        <v>149</v>
      </c>
      <c r="C136" s="10" t="s">
        <v>57</v>
      </c>
      <c r="D136" s="46">
        <v>30</v>
      </c>
      <c r="E136" s="4">
        <f t="shared" si="1"/>
        <v>15.338756435886555</v>
      </c>
      <c r="F136" s="27"/>
      <c r="G136" s="27"/>
    </row>
    <row r="137" spans="1:9" x14ac:dyDescent="0.25">
      <c r="A137" s="27"/>
      <c r="B137" s="6"/>
      <c r="C137" s="39"/>
      <c r="D137" s="40"/>
      <c r="E137" s="40"/>
      <c r="F137" s="27"/>
      <c r="G137" s="27"/>
    </row>
    <row r="138" spans="1:9" ht="15.75" x14ac:dyDescent="0.25">
      <c r="A138" s="27"/>
      <c r="B138" s="105" t="s">
        <v>2083</v>
      </c>
      <c r="C138" s="39"/>
      <c r="D138" s="40"/>
      <c r="E138" s="40"/>
      <c r="F138" s="27"/>
      <c r="G138" s="27"/>
    </row>
    <row r="139" spans="1:9" x14ac:dyDescent="0.25">
      <c r="A139" s="27"/>
      <c r="B139" s="129" t="s">
        <v>150</v>
      </c>
      <c r="C139" s="39"/>
      <c r="D139" s="40"/>
      <c r="E139" s="40"/>
      <c r="F139" s="27"/>
      <c r="G139" s="27"/>
      <c r="I139" s="130"/>
    </row>
    <row r="140" spans="1:9" x14ac:dyDescent="0.25">
      <c r="A140" s="27" t="s">
        <v>936</v>
      </c>
      <c r="B140" s="6" t="s">
        <v>151</v>
      </c>
      <c r="C140" s="10" t="s">
        <v>57</v>
      </c>
      <c r="D140" s="12">
        <v>20</v>
      </c>
      <c r="E140" s="12">
        <f>D140/1.95583</f>
        <v>10.22583762392437</v>
      </c>
      <c r="F140" s="27"/>
      <c r="G140" s="27"/>
      <c r="I140" s="100"/>
    </row>
    <row r="141" spans="1:9" x14ac:dyDescent="0.25">
      <c r="A141" s="27" t="s">
        <v>937</v>
      </c>
      <c r="B141" s="6" t="s">
        <v>152</v>
      </c>
      <c r="C141" s="10" t="s">
        <v>57</v>
      </c>
      <c r="D141" s="12">
        <v>20</v>
      </c>
      <c r="E141" s="12">
        <f t="shared" ref="E141:E184" si="2">D141/1.95583</f>
        <v>10.22583762392437</v>
      </c>
      <c r="F141" s="27"/>
      <c r="G141" s="27"/>
      <c r="I141" s="100"/>
    </row>
    <row r="142" spans="1:9" x14ac:dyDescent="0.25">
      <c r="A142" s="27" t="s">
        <v>938</v>
      </c>
      <c r="B142" s="6" t="s">
        <v>153</v>
      </c>
      <c r="C142" s="10" t="s">
        <v>57</v>
      </c>
      <c r="D142" s="12">
        <v>20</v>
      </c>
      <c r="E142" s="12">
        <f t="shared" si="2"/>
        <v>10.22583762392437</v>
      </c>
      <c r="F142" s="27"/>
      <c r="G142" s="27"/>
      <c r="I142" s="100"/>
    </row>
    <row r="143" spans="1:9" x14ac:dyDescent="0.25">
      <c r="A143" s="27"/>
      <c r="B143" s="6" t="s">
        <v>2115</v>
      </c>
      <c r="C143" s="10" t="s">
        <v>57</v>
      </c>
      <c r="D143" s="12">
        <v>50</v>
      </c>
      <c r="E143" s="12">
        <f t="shared" si="2"/>
        <v>25.564594059810926</v>
      </c>
      <c r="F143" s="27"/>
      <c r="G143" s="27"/>
      <c r="I143" s="100"/>
    </row>
    <row r="144" spans="1:9" x14ac:dyDescent="0.25">
      <c r="A144" s="27" t="s">
        <v>939</v>
      </c>
      <c r="B144" s="6" t="s">
        <v>154</v>
      </c>
      <c r="C144" s="10" t="s">
        <v>57</v>
      </c>
      <c r="D144" s="12">
        <v>35</v>
      </c>
      <c r="E144" s="12">
        <f t="shared" si="2"/>
        <v>17.895215841867646</v>
      </c>
      <c r="F144" s="27"/>
      <c r="G144" s="27"/>
      <c r="I144" s="100"/>
    </row>
    <row r="145" spans="1:9" x14ac:dyDescent="0.25">
      <c r="A145" s="27" t="s">
        <v>940</v>
      </c>
      <c r="B145" s="6" t="s">
        <v>155</v>
      </c>
      <c r="C145" s="10" t="s">
        <v>57</v>
      </c>
      <c r="D145" s="12">
        <v>20</v>
      </c>
      <c r="E145" s="12">
        <f t="shared" si="2"/>
        <v>10.22583762392437</v>
      </c>
      <c r="F145" s="27"/>
      <c r="G145" s="27"/>
      <c r="I145" s="100"/>
    </row>
    <row r="146" spans="1:9" x14ac:dyDescent="0.25">
      <c r="A146" s="27" t="s">
        <v>941</v>
      </c>
      <c r="B146" s="6" t="s">
        <v>156</v>
      </c>
      <c r="C146" s="10" t="s">
        <v>57</v>
      </c>
      <c r="D146" s="12">
        <v>20</v>
      </c>
      <c r="E146" s="12">
        <f t="shared" si="2"/>
        <v>10.22583762392437</v>
      </c>
      <c r="F146" s="27"/>
      <c r="G146" s="27"/>
      <c r="I146" s="100"/>
    </row>
    <row r="147" spans="1:9" x14ac:dyDescent="0.25">
      <c r="A147" s="27" t="s">
        <v>2116</v>
      </c>
      <c r="B147" s="6" t="s">
        <v>2117</v>
      </c>
      <c r="C147" s="10" t="s">
        <v>57</v>
      </c>
      <c r="D147" s="12">
        <v>10</v>
      </c>
      <c r="E147" s="12">
        <f t="shared" si="2"/>
        <v>5.1129188119621851</v>
      </c>
      <c r="F147" s="27"/>
      <c r="G147" s="27"/>
      <c r="I147" s="100"/>
    </row>
    <row r="148" spans="1:9" x14ac:dyDescent="0.25">
      <c r="A148" s="27" t="s">
        <v>943</v>
      </c>
      <c r="B148" s="6" t="s">
        <v>157</v>
      </c>
      <c r="C148" s="10" t="s">
        <v>57</v>
      </c>
      <c r="D148" s="12">
        <v>12</v>
      </c>
      <c r="E148" s="12">
        <f t="shared" si="2"/>
        <v>6.1355025743546223</v>
      </c>
      <c r="F148" s="27"/>
      <c r="G148" s="27"/>
      <c r="I148" s="100"/>
    </row>
    <row r="149" spans="1:9" x14ac:dyDescent="0.25">
      <c r="A149" s="27"/>
      <c r="B149" s="129" t="s">
        <v>2118</v>
      </c>
      <c r="C149" s="39"/>
      <c r="D149" s="13"/>
      <c r="E149" s="12"/>
      <c r="F149" s="27"/>
      <c r="G149" s="27"/>
      <c r="I149" s="100"/>
    </row>
    <row r="150" spans="1:9" x14ac:dyDescent="0.25">
      <c r="A150" s="27"/>
      <c r="B150" s="129"/>
      <c r="C150" s="39"/>
      <c r="D150" s="13"/>
      <c r="E150" s="12"/>
      <c r="F150" s="27"/>
      <c r="G150" s="27"/>
      <c r="I150" s="100"/>
    </row>
    <row r="151" spans="1:9" x14ac:dyDescent="0.25">
      <c r="A151" s="27" t="s">
        <v>944</v>
      </c>
      <c r="B151" s="6" t="s">
        <v>2119</v>
      </c>
      <c r="C151" s="10" t="s">
        <v>57</v>
      </c>
      <c r="D151" s="12">
        <v>30</v>
      </c>
      <c r="E151" s="12">
        <f t="shared" si="2"/>
        <v>15.338756435886555</v>
      </c>
      <c r="F151" s="27"/>
      <c r="G151" s="27"/>
      <c r="I151" s="100"/>
    </row>
    <row r="152" spans="1:9" x14ac:dyDescent="0.25">
      <c r="A152" s="27" t="s">
        <v>2120</v>
      </c>
      <c r="B152" s="6" t="s">
        <v>2121</v>
      </c>
      <c r="C152" s="10" t="s">
        <v>57</v>
      </c>
      <c r="D152" s="12">
        <v>25</v>
      </c>
      <c r="E152" s="12">
        <f t="shared" si="2"/>
        <v>12.782297029905463</v>
      </c>
      <c r="F152" s="27"/>
      <c r="G152" s="27"/>
      <c r="I152" s="100"/>
    </row>
    <row r="153" spans="1:9" x14ac:dyDescent="0.25">
      <c r="A153" s="27" t="s">
        <v>2122</v>
      </c>
      <c r="B153" s="6" t="s">
        <v>2123</v>
      </c>
      <c r="C153" s="10" t="s">
        <v>57</v>
      </c>
      <c r="D153" s="12">
        <v>100</v>
      </c>
      <c r="E153" s="12">
        <f t="shared" si="2"/>
        <v>51.129188119621851</v>
      </c>
      <c r="F153" s="27"/>
      <c r="G153" s="27"/>
      <c r="I153" s="100"/>
    </row>
    <row r="154" spans="1:9" x14ac:dyDescent="0.25">
      <c r="A154" s="27" t="s">
        <v>945</v>
      </c>
      <c r="B154" s="6" t="s">
        <v>2124</v>
      </c>
      <c r="C154" s="10" t="s">
        <v>57</v>
      </c>
      <c r="D154" s="12">
        <v>28</v>
      </c>
      <c r="E154" s="12">
        <f t="shared" si="2"/>
        <v>14.316172673494117</v>
      </c>
      <c r="F154" s="27"/>
      <c r="G154" s="27"/>
      <c r="I154" s="100"/>
    </row>
    <row r="155" spans="1:9" x14ac:dyDescent="0.25">
      <c r="A155" s="27" t="s">
        <v>946</v>
      </c>
      <c r="B155" s="6" t="s">
        <v>2125</v>
      </c>
      <c r="C155" s="10" t="s">
        <v>57</v>
      </c>
      <c r="D155" s="12">
        <v>28</v>
      </c>
      <c r="E155" s="12">
        <f t="shared" si="2"/>
        <v>14.316172673494117</v>
      </c>
      <c r="F155" s="27"/>
      <c r="G155" s="27"/>
      <c r="I155" s="100"/>
    </row>
    <row r="156" spans="1:9" x14ac:dyDescent="0.25">
      <c r="A156" s="27" t="s">
        <v>981</v>
      </c>
      <c r="B156" s="6" t="s">
        <v>2126</v>
      </c>
      <c r="C156" s="10" t="s">
        <v>57</v>
      </c>
      <c r="D156" s="12">
        <v>28</v>
      </c>
      <c r="E156" s="12">
        <f t="shared" si="2"/>
        <v>14.316172673494117</v>
      </c>
      <c r="F156" s="27"/>
      <c r="G156" s="27"/>
      <c r="I156" s="100"/>
    </row>
    <row r="157" spans="1:9" x14ac:dyDescent="0.25">
      <c r="A157" s="27" t="s">
        <v>2127</v>
      </c>
      <c r="B157" s="6" t="s">
        <v>2128</v>
      </c>
      <c r="C157" s="10" t="s">
        <v>57</v>
      </c>
      <c r="D157" s="12">
        <v>28</v>
      </c>
      <c r="E157" s="12">
        <f t="shared" si="2"/>
        <v>14.316172673494117</v>
      </c>
      <c r="F157" s="27"/>
      <c r="G157" s="27"/>
      <c r="I157" s="100"/>
    </row>
    <row r="158" spans="1:9" x14ac:dyDescent="0.25">
      <c r="A158" s="27" t="s">
        <v>2129</v>
      </c>
      <c r="B158" s="6" t="s">
        <v>2130</v>
      </c>
      <c r="C158" s="10" t="s">
        <v>57</v>
      </c>
      <c r="D158" s="12">
        <v>28</v>
      </c>
      <c r="E158" s="12">
        <f t="shared" si="2"/>
        <v>14.316172673494117</v>
      </c>
      <c r="F158" s="27"/>
      <c r="G158" s="27"/>
      <c r="I158" s="100"/>
    </row>
    <row r="159" spans="1:9" x14ac:dyDescent="0.25">
      <c r="A159" s="27" t="s">
        <v>2131</v>
      </c>
      <c r="B159" s="6" t="s">
        <v>2132</v>
      </c>
      <c r="C159" s="10" t="s">
        <v>57</v>
      </c>
      <c r="D159" s="12">
        <v>28</v>
      </c>
      <c r="E159" s="12">
        <f t="shared" si="2"/>
        <v>14.316172673494117</v>
      </c>
      <c r="F159" s="27"/>
      <c r="G159" s="27"/>
      <c r="I159" s="100"/>
    </row>
    <row r="160" spans="1:9" x14ac:dyDescent="0.25">
      <c r="A160" s="27" t="s">
        <v>949</v>
      </c>
      <c r="B160" s="6" t="s">
        <v>2133</v>
      </c>
      <c r="C160" s="10" t="s">
        <v>57</v>
      </c>
      <c r="D160" s="12">
        <v>28</v>
      </c>
      <c r="E160" s="12">
        <f t="shared" si="2"/>
        <v>14.316172673494117</v>
      </c>
      <c r="F160" s="27"/>
      <c r="G160" s="27"/>
      <c r="I160" s="100"/>
    </row>
    <row r="161" spans="1:9" x14ac:dyDescent="0.25">
      <c r="A161" s="27" t="s">
        <v>950</v>
      </c>
      <c r="B161" s="6" t="s">
        <v>2134</v>
      </c>
      <c r="C161" s="10" t="s">
        <v>57</v>
      </c>
      <c r="D161" s="12">
        <v>28</v>
      </c>
      <c r="E161" s="12">
        <f t="shared" si="2"/>
        <v>14.316172673494117</v>
      </c>
      <c r="F161" s="27"/>
      <c r="G161" s="27"/>
      <c r="I161" s="100"/>
    </row>
    <row r="162" spans="1:9" x14ac:dyDescent="0.25">
      <c r="A162" s="27" t="s">
        <v>951</v>
      </c>
      <c r="B162" s="6" t="s">
        <v>2135</v>
      </c>
      <c r="C162" s="10" t="s">
        <v>57</v>
      </c>
      <c r="D162" s="12">
        <v>28</v>
      </c>
      <c r="E162" s="12">
        <f t="shared" si="2"/>
        <v>14.316172673494117</v>
      </c>
      <c r="F162" s="27"/>
      <c r="G162" s="27"/>
      <c r="I162" s="100"/>
    </row>
    <row r="163" spans="1:9" x14ac:dyDescent="0.25">
      <c r="A163" s="27" t="s">
        <v>947</v>
      </c>
      <c r="B163" s="6" t="s">
        <v>2136</v>
      </c>
      <c r="C163" s="10" t="s">
        <v>57</v>
      </c>
      <c r="D163" s="12">
        <v>28</v>
      </c>
      <c r="E163" s="12">
        <f t="shared" si="2"/>
        <v>14.316172673494117</v>
      </c>
      <c r="F163" s="27"/>
      <c r="G163" s="27"/>
      <c r="I163" s="100"/>
    </row>
    <row r="164" spans="1:9" x14ac:dyDescent="0.25">
      <c r="A164" s="27" t="s">
        <v>952</v>
      </c>
      <c r="B164" s="6" t="s">
        <v>2137</v>
      </c>
      <c r="C164" s="10" t="s">
        <v>57</v>
      </c>
      <c r="D164" s="12">
        <v>28</v>
      </c>
      <c r="E164" s="12">
        <f t="shared" si="2"/>
        <v>14.316172673494117</v>
      </c>
      <c r="F164" s="27"/>
      <c r="G164" s="27"/>
      <c r="I164" s="100"/>
    </row>
    <row r="165" spans="1:9" x14ac:dyDescent="0.25">
      <c r="A165" s="27" t="s">
        <v>948</v>
      </c>
      <c r="B165" s="6" t="s">
        <v>159</v>
      </c>
      <c r="C165" s="10" t="s">
        <v>57</v>
      </c>
      <c r="D165" s="12">
        <v>28</v>
      </c>
      <c r="E165" s="12">
        <f t="shared" si="2"/>
        <v>14.316172673494117</v>
      </c>
      <c r="F165" s="27"/>
      <c r="G165" s="27"/>
      <c r="I165" s="100"/>
    </row>
    <row r="166" spans="1:9" x14ac:dyDescent="0.25">
      <c r="A166" s="27" t="s">
        <v>953</v>
      </c>
      <c r="B166" s="6" t="s">
        <v>160</v>
      </c>
      <c r="C166" s="10" t="s">
        <v>57</v>
      </c>
      <c r="D166" s="12">
        <v>28</v>
      </c>
      <c r="E166" s="12">
        <f t="shared" si="2"/>
        <v>14.316172673494117</v>
      </c>
      <c r="F166" s="27"/>
      <c r="G166" s="27"/>
      <c r="I166" s="100"/>
    </row>
    <row r="167" spans="1:9" x14ac:dyDescent="0.25">
      <c r="A167" s="27" t="s">
        <v>954</v>
      </c>
      <c r="B167" s="6" t="s">
        <v>2138</v>
      </c>
      <c r="C167" s="10" t="s">
        <v>57</v>
      </c>
      <c r="D167" s="12">
        <v>44</v>
      </c>
      <c r="E167" s="12">
        <f t="shared" si="2"/>
        <v>22.496842772633613</v>
      </c>
      <c r="F167" s="27"/>
      <c r="G167" s="27"/>
      <c r="I167" s="100"/>
    </row>
    <row r="168" spans="1:9" x14ac:dyDescent="0.25">
      <c r="A168" s="27" t="s">
        <v>956</v>
      </c>
      <c r="B168" s="6" t="s">
        <v>161</v>
      </c>
      <c r="C168" s="10" t="s">
        <v>57</v>
      </c>
      <c r="D168" s="12">
        <v>28</v>
      </c>
      <c r="E168" s="12">
        <f t="shared" si="2"/>
        <v>14.316172673494117</v>
      </c>
      <c r="F168" s="27"/>
      <c r="G168" s="27"/>
      <c r="I168" s="100"/>
    </row>
    <row r="169" spans="1:9" x14ac:dyDescent="0.25">
      <c r="A169" s="27" t="s">
        <v>955</v>
      </c>
      <c r="B169" s="6" t="s">
        <v>162</v>
      </c>
      <c r="C169" s="10" t="s">
        <v>57</v>
      </c>
      <c r="D169" s="12">
        <v>28</v>
      </c>
      <c r="E169" s="12">
        <f t="shared" si="2"/>
        <v>14.316172673494117</v>
      </c>
      <c r="F169" s="27"/>
      <c r="G169" s="27"/>
      <c r="I169" s="100"/>
    </row>
    <row r="170" spans="1:9" x14ac:dyDescent="0.25">
      <c r="A170" s="27" t="s">
        <v>957</v>
      </c>
      <c r="B170" s="6" t="s">
        <v>163</v>
      </c>
      <c r="C170" s="10" t="s">
        <v>57</v>
      </c>
      <c r="D170" s="12">
        <v>28</v>
      </c>
      <c r="E170" s="12">
        <f t="shared" si="2"/>
        <v>14.316172673494117</v>
      </c>
      <c r="F170" s="27"/>
      <c r="G170" s="27"/>
      <c r="I170" s="100"/>
    </row>
    <row r="171" spans="1:9" x14ac:dyDescent="0.25">
      <c r="A171" s="27" t="s">
        <v>942</v>
      </c>
      <c r="B171" s="6" t="s">
        <v>158</v>
      </c>
      <c r="C171" s="10" t="s">
        <v>57</v>
      </c>
      <c r="D171" s="12">
        <v>10</v>
      </c>
      <c r="E171" s="12">
        <f t="shared" si="2"/>
        <v>5.1129188119621851</v>
      </c>
      <c r="F171" s="27"/>
      <c r="G171" s="27"/>
      <c r="I171" s="100"/>
    </row>
    <row r="172" spans="1:9" x14ac:dyDescent="0.25">
      <c r="A172" s="27" t="s">
        <v>2139</v>
      </c>
      <c r="B172" s="6" t="s">
        <v>2140</v>
      </c>
      <c r="C172" s="10" t="s">
        <v>57</v>
      </c>
      <c r="D172" s="12">
        <v>65</v>
      </c>
      <c r="E172" s="12">
        <f t="shared" si="2"/>
        <v>33.233972277754205</v>
      </c>
      <c r="F172" s="27"/>
      <c r="G172" s="27"/>
      <c r="I172" s="100"/>
    </row>
    <row r="173" spans="1:9" x14ac:dyDescent="0.25">
      <c r="A173" s="27" t="s">
        <v>2141</v>
      </c>
      <c r="B173" s="6" t="s">
        <v>2142</v>
      </c>
      <c r="C173" s="10" t="s">
        <v>57</v>
      </c>
      <c r="D173" s="12">
        <v>65</v>
      </c>
      <c r="E173" s="12">
        <f t="shared" si="2"/>
        <v>33.233972277754205</v>
      </c>
      <c r="F173" s="27"/>
      <c r="G173" s="27"/>
      <c r="I173" s="100"/>
    </row>
    <row r="174" spans="1:9" x14ac:dyDescent="0.25">
      <c r="A174" s="27"/>
      <c r="B174" s="6" t="s">
        <v>2143</v>
      </c>
      <c r="C174" s="10" t="s">
        <v>57</v>
      </c>
      <c r="D174" s="12">
        <v>110</v>
      </c>
      <c r="E174" s="12">
        <f t="shared" si="2"/>
        <v>56.242106931584033</v>
      </c>
      <c r="F174" s="27"/>
      <c r="G174" s="27"/>
      <c r="I174" s="100"/>
    </row>
    <row r="175" spans="1:9" x14ac:dyDescent="0.25">
      <c r="A175" s="27" t="s">
        <v>2144</v>
      </c>
      <c r="B175" s="6" t="s">
        <v>2145</v>
      </c>
      <c r="C175" s="10" t="s">
        <v>57</v>
      </c>
      <c r="D175" s="12">
        <v>75</v>
      </c>
      <c r="E175" s="12">
        <f t="shared" si="2"/>
        <v>38.346891089716387</v>
      </c>
      <c r="F175" s="27"/>
      <c r="G175" s="27"/>
      <c r="I175" s="100"/>
    </row>
    <row r="176" spans="1:9" x14ac:dyDescent="0.25">
      <c r="A176" s="27" t="s">
        <v>2146</v>
      </c>
      <c r="B176" s="6" t="s">
        <v>2147</v>
      </c>
      <c r="C176" s="10" t="s">
        <v>57</v>
      </c>
      <c r="D176" s="12">
        <v>75</v>
      </c>
      <c r="E176" s="12">
        <f t="shared" si="2"/>
        <v>38.346891089716387</v>
      </c>
      <c r="F176" s="27"/>
      <c r="G176" s="27"/>
      <c r="I176" s="100"/>
    </row>
    <row r="177" spans="1:9" x14ac:dyDescent="0.25">
      <c r="A177" s="27" t="s">
        <v>2148</v>
      </c>
      <c r="B177" s="6" t="s">
        <v>2149</v>
      </c>
      <c r="C177" s="10" t="s">
        <v>57</v>
      </c>
      <c r="D177" s="12">
        <v>85</v>
      </c>
      <c r="E177" s="12">
        <f t="shared" si="2"/>
        <v>43.459809901678575</v>
      </c>
      <c r="F177" s="27"/>
      <c r="G177" s="27"/>
      <c r="I177" s="100"/>
    </row>
    <row r="178" spans="1:9" x14ac:dyDescent="0.25">
      <c r="A178" s="27" t="s">
        <v>2150</v>
      </c>
      <c r="B178" s="6" t="s">
        <v>2151</v>
      </c>
      <c r="C178" s="10" t="s">
        <v>57</v>
      </c>
      <c r="D178" s="12">
        <v>85</v>
      </c>
      <c r="E178" s="12">
        <f t="shared" si="2"/>
        <v>43.459809901678575</v>
      </c>
      <c r="F178" s="27"/>
      <c r="G178" s="27"/>
      <c r="I178" s="100"/>
    </row>
    <row r="179" spans="1:9" x14ac:dyDescent="0.25">
      <c r="A179" s="27" t="s">
        <v>2152</v>
      </c>
      <c r="B179" s="6" t="s">
        <v>2153</v>
      </c>
      <c r="C179" s="10" t="s">
        <v>57</v>
      </c>
      <c r="D179" s="12">
        <v>60</v>
      </c>
      <c r="E179" s="12">
        <f t="shared" si="2"/>
        <v>30.677512871773111</v>
      </c>
      <c r="F179" s="27"/>
      <c r="G179" s="27"/>
      <c r="I179" s="100"/>
    </row>
    <row r="180" spans="1:9" x14ac:dyDescent="0.25">
      <c r="A180" s="27" t="s">
        <v>2154</v>
      </c>
      <c r="B180" s="6" t="s">
        <v>2155</v>
      </c>
      <c r="C180" s="10" t="s">
        <v>57</v>
      </c>
      <c r="D180" s="12">
        <v>60</v>
      </c>
      <c r="E180" s="12">
        <f t="shared" si="2"/>
        <v>30.677512871773111</v>
      </c>
      <c r="F180" s="27"/>
      <c r="G180" s="27"/>
      <c r="I180" s="100"/>
    </row>
    <row r="181" spans="1:9" x14ac:dyDescent="0.25">
      <c r="A181" s="27" t="s">
        <v>2156</v>
      </c>
      <c r="B181" s="6" t="s">
        <v>2157</v>
      </c>
      <c r="C181" s="10" t="s">
        <v>57</v>
      </c>
      <c r="D181" s="12">
        <v>60</v>
      </c>
      <c r="E181" s="12">
        <f t="shared" si="2"/>
        <v>30.677512871773111</v>
      </c>
      <c r="F181" s="27"/>
      <c r="G181" s="27"/>
      <c r="I181" s="130"/>
    </row>
    <row r="182" spans="1:9" x14ac:dyDescent="0.25">
      <c r="A182" s="27" t="s">
        <v>2158</v>
      </c>
      <c r="B182" s="6" t="s">
        <v>2159</v>
      </c>
      <c r="C182" s="10" t="s">
        <v>57</v>
      </c>
      <c r="D182" s="12">
        <v>85</v>
      </c>
      <c r="E182" s="12">
        <f t="shared" si="2"/>
        <v>43.459809901678575</v>
      </c>
      <c r="F182" s="27"/>
      <c r="G182" s="27"/>
      <c r="I182" s="100"/>
    </row>
    <row r="183" spans="1:9" x14ac:dyDescent="0.25">
      <c r="A183" s="27" t="s">
        <v>2160</v>
      </c>
      <c r="B183" s="6" t="s">
        <v>2161</v>
      </c>
      <c r="C183" s="10" t="s">
        <v>57</v>
      </c>
      <c r="D183" s="12">
        <v>85</v>
      </c>
      <c r="E183" s="12">
        <f t="shared" si="2"/>
        <v>43.459809901678575</v>
      </c>
      <c r="F183" s="27"/>
      <c r="G183" s="27"/>
      <c r="I183" s="100"/>
    </row>
    <row r="184" spans="1:9" x14ac:dyDescent="0.25">
      <c r="A184" s="27" t="s">
        <v>958</v>
      </c>
      <c r="B184" s="6" t="s">
        <v>164</v>
      </c>
      <c r="C184" s="10" t="s">
        <v>57</v>
      </c>
      <c r="D184" s="12">
        <v>28</v>
      </c>
      <c r="E184" s="12">
        <f t="shared" si="2"/>
        <v>14.316172673494117</v>
      </c>
      <c r="F184" s="27"/>
      <c r="G184" s="27"/>
      <c r="I184" s="100"/>
    </row>
    <row r="185" spans="1:9" x14ac:dyDescent="0.25">
      <c r="A185" s="27"/>
      <c r="B185" s="6"/>
      <c r="C185" s="10"/>
      <c r="D185" s="12"/>
      <c r="E185" s="12"/>
      <c r="F185" s="27"/>
      <c r="G185" s="27"/>
      <c r="I185" s="100"/>
    </row>
    <row r="186" spans="1:9" x14ac:dyDescent="0.2">
      <c r="A186" s="27"/>
      <c r="B186" s="129" t="s">
        <v>165</v>
      </c>
      <c r="C186" s="39"/>
      <c r="D186" s="13"/>
      <c r="E186" s="13"/>
      <c r="F186" s="27"/>
      <c r="G186" s="27"/>
      <c r="I186" s="100"/>
    </row>
    <row r="187" spans="1:9" x14ac:dyDescent="0.25">
      <c r="A187" s="27" t="s">
        <v>2162</v>
      </c>
      <c r="B187" s="6" t="s">
        <v>2163</v>
      </c>
      <c r="C187" s="10" t="s">
        <v>57</v>
      </c>
      <c r="D187" s="12">
        <v>21</v>
      </c>
      <c r="E187" s="12">
        <f>D187/1.95583</f>
        <v>10.737129505120588</v>
      </c>
      <c r="F187" s="27"/>
      <c r="G187" s="27"/>
      <c r="I187" s="100"/>
    </row>
    <row r="188" spans="1:9" x14ac:dyDescent="0.25">
      <c r="A188" s="27" t="s">
        <v>959</v>
      </c>
      <c r="B188" s="6" t="s">
        <v>166</v>
      </c>
      <c r="C188" s="10" t="s">
        <v>57</v>
      </c>
      <c r="D188" s="12">
        <v>21</v>
      </c>
      <c r="E188" s="12">
        <f t="shared" ref="E188:E251" si="3">D188/1.95583</f>
        <v>10.737129505120588</v>
      </c>
      <c r="F188" s="27"/>
      <c r="G188" s="27"/>
      <c r="I188" s="100"/>
    </row>
    <row r="189" spans="1:9" x14ac:dyDescent="0.25">
      <c r="A189" s="27" t="s">
        <v>960</v>
      </c>
      <c r="B189" s="6" t="s">
        <v>167</v>
      </c>
      <c r="C189" s="10" t="s">
        <v>57</v>
      </c>
      <c r="D189" s="12">
        <v>21</v>
      </c>
      <c r="E189" s="12">
        <f t="shared" si="3"/>
        <v>10.737129505120588</v>
      </c>
      <c r="F189" s="27"/>
      <c r="G189" s="27"/>
      <c r="I189" s="100"/>
    </row>
    <row r="190" spans="1:9" x14ac:dyDescent="0.25">
      <c r="A190" s="27" t="s">
        <v>2164</v>
      </c>
      <c r="B190" s="6" t="s">
        <v>2165</v>
      </c>
      <c r="C190" s="10" t="s">
        <v>57</v>
      </c>
      <c r="D190" s="12">
        <v>28</v>
      </c>
      <c r="E190" s="12">
        <f t="shared" si="3"/>
        <v>14.316172673494117</v>
      </c>
      <c r="F190" s="27"/>
      <c r="G190" s="27"/>
      <c r="I190" s="100"/>
    </row>
    <row r="191" spans="1:9" x14ac:dyDescent="0.25">
      <c r="A191" s="27" t="s">
        <v>2166</v>
      </c>
      <c r="B191" s="6" t="s">
        <v>2167</v>
      </c>
      <c r="C191" s="10" t="s">
        <v>57</v>
      </c>
      <c r="D191" s="12">
        <v>28</v>
      </c>
      <c r="E191" s="12">
        <f t="shared" si="3"/>
        <v>14.316172673494117</v>
      </c>
      <c r="F191" s="27"/>
      <c r="G191" s="27"/>
      <c r="I191" s="100"/>
    </row>
    <row r="192" spans="1:9" x14ac:dyDescent="0.25">
      <c r="A192" s="27"/>
      <c r="B192" s="6" t="s">
        <v>2168</v>
      </c>
      <c r="C192" s="10" t="s">
        <v>57</v>
      </c>
      <c r="D192" s="12">
        <v>30</v>
      </c>
      <c r="E192" s="12">
        <f t="shared" si="3"/>
        <v>15.338756435886555</v>
      </c>
      <c r="F192" s="27"/>
      <c r="G192" s="27"/>
      <c r="I192" s="100"/>
    </row>
    <row r="193" spans="1:9" x14ac:dyDescent="0.25">
      <c r="A193" s="27"/>
      <c r="B193" s="6"/>
      <c r="C193" s="10"/>
      <c r="D193" s="12"/>
      <c r="E193" s="12"/>
      <c r="F193" s="27"/>
      <c r="G193" s="27"/>
      <c r="I193" s="100"/>
    </row>
    <row r="194" spans="1:9" x14ac:dyDescent="0.25">
      <c r="A194" s="27"/>
      <c r="B194" s="129" t="s">
        <v>168</v>
      </c>
      <c r="C194" s="39"/>
      <c r="D194" s="13"/>
      <c r="E194" s="12"/>
      <c r="F194" s="27"/>
      <c r="G194" s="27"/>
      <c r="I194" s="100"/>
    </row>
    <row r="195" spans="1:9" x14ac:dyDescent="0.25">
      <c r="A195" s="27" t="s">
        <v>964</v>
      </c>
      <c r="B195" s="6" t="s">
        <v>169</v>
      </c>
      <c r="C195" s="10" t="s">
        <v>57</v>
      </c>
      <c r="D195" s="12">
        <v>24</v>
      </c>
      <c r="E195" s="12">
        <f t="shared" si="3"/>
        <v>12.271005148709245</v>
      </c>
      <c r="F195" s="27"/>
      <c r="G195" s="27"/>
      <c r="I195" s="100"/>
    </row>
    <row r="196" spans="1:9" x14ac:dyDescent="0.25">
      <c r="A196" s="27" t="s">
        <v>2169</v>
      </c>
      <c r="B196" s="6" t="s">
        <v>2170</v>
      </c>
      <c r="C196" s="10" t="s">
        <v>57</v>
      </c>
      <c r="D196" s="12">
        <v>24</v>
      </c>
      <c r="E196" s="12">
        <f t="shared" si="3"/>
        <v>12.271005148709245</v>
      </c>
      <c r="F196" s="27"/>
      <c r="G196" s="27"/>
      <c r="I196" s="100"/>
    </row>
    <row r="197" spans="1:9" x14ac:dyDescent="0.25">
      <c r="A197" s="27" t="s">
        <v>962</v>
      </c>
      <c r="B197" s="6" t="s">
        <v>2171</v>
      </c>
      <c r="C197" s="10" t="s">
        <v>57</v>
      </c>
      <c r="D197" s="12">
        <v>24</v>
      </c>
      <c r="E197" s="12">
        <f t="shared" si="3"/>
        <v>12.271005148709245</v>
      </c>
      <c r="F197" s="27"/>
      <c r="G197" s="27"/>
      <c r="I197" s="100"/>
    </row>
    <row r="198" spans="1:9" x14ac:dyDescent="0.25">
      <c r="A198" s="27" t="s">
        <v>965</v>
      </c>
      <c r="B198" s="6" t="s">
        <v>170</v>
      </c>
      <c r="C198" s="10" t="s">
        <v>57</v>
      </c>
      <c r="D198" s="12">
        <v>24</v>
      </c>
      <c r="E198" s="12">
        <f t="shared" si="3"/>
        <v>12.271005148709245</v>
      </c>
      <c r="F198" s="27"/>
      <c r="G198" s="27"/>
      <c r="I198" s="100"/>
    </row>
    <row r="199" spans="1:9" x14ac:dyDescent="0.25">
      <c r="A199" s="27" t="s">
        <v>966</v>
      </c>
      <c r="B199" s="6" t="s">
        <v>171</v>
      </c>
      <c r="C199" s="10" t="s">
        <v>57</v>
      </c>
      <c r="D199" s="12">
        <v>24</v>
      </c>
      <c r="E199" s="12">
        <f t="shared" si="3"/>
        <v>12.271005148709245</v>
      </c>
      <c r="F199" s="27"/>
      <c r="G199" s="27"/>
      <c r="I199" s="100"/>
    </row>
    <row r="200" spans="1:9" x14ac:dyDescent="0.25">
      <c r="A200" s="27" t="s">
        <v>967</v>
      </c>
      <c r="B200" s="6" t="s">
        <v>172</v>
      </c>
      <c r="C200" s="10" t="s">
        <v>57</v>
      </c>
      <c r="D200" s="12">
        <v>24</v>
      </c>
      <c r="E200" s="12">
        <f t="shared" si="3"/>
        <v>12.271005148709245</v>
      </c>
      <c r="F200" s="27"/>
      <c r="G200" s="27"/>
      <c r="I200" s="100"/>
    </row>
    <row r="201" spans="1:9" x14ac:dyDescent="0.25">
      <c r="A201" s="27" t="s">
        <v>961</v>
      </c>
      <c r="B201" s="6" t="s">
        <v>173</v>
      </c>
      <c r="C201" s="10" t="s">
        <v>57</v>
      </c>
      <c r="D201" s="12">
        <v>24</v>
      </c>
      <c r="E201" s="12">
        <f t="shared" si="3"/>
        <v>12.271005148709245</v>
      </c>
      <c r="F201" s="27"/>
      <c r="G201" s="27"/>
      <c r="I201" s="100"/>
    </row>
    <row r="202" spans="1:9" x14ac:dyDescent="0.25">
      <c r="A202" s="27" t="s">
        <v>963</v>
      </c>
      <c r="B202" s="6" t="s">
        <v>2172</v>
      </c>
      <c r="C202" s="10" t="s">
        <v>57</v>
      </c>
      <c r="D202" s="12">
        <v>24</v>
      </c>
      <c r="E202" s="12">
        <f t="shared" si="3"/>
        <v>12.271005148709245</v>
      </c>
      <c r="F202" s="27"/>
      <c r="G202" s="27"/>
      <c r="I202" s="100"/>
    </row>
    <row r="203" spans="1:9" x14ac:dyDescent="0.25">
      <c r="A203" s="27" t="s">
        <v>2173</v>
      </c>
      <c r="B203" s="6" t="s">
        <v>2174</v>
      </c>
      <c r="C203" s="10" t="s">
        <v>57</v>
      </c>
      <c r="D203" s="12">
        <v>24</v>
      </c>
      <c r="E203" s="12">
        <f t="shared" si="3"/>
        <v>12.271005148709245</v>
      </c>
      <c r="F203" s="27"/>
      <c r="G203" s="27"/>
      <c r="I203" s="100"/>
    </row>
    <row r="204" spans="1:9" x14ac:dyDescent="0.25">
      <c r="A204" s="27" t="s">
        <v>2175</v>
      </c>
      <c r="B204" s="6" t="s">
        <v>2176</v>
      </c>
      <c r="C204" s="10" t="s">
        <v>57</v>
      </c>
      <c r="D204" s="12">
        <v>50</v>
      </c>
      <c r="E204" s="12">
        <f t="shared" si="3"/>
        <v>25.564594059810926</v>
      </c>
      <c r="F204" s="27"/>
      <c r="G204" s="27"/>
      <c r="I204" s="100"/>
    </row>
    <row r="205" spans="1:9" x14ac:dyDescent="0.25">
      <c r="A205" s="27" t="s">
        <v>2177</v>
      </c>
      <c r="B205" s="6" t="s">
        <v>2178</v>
      </c>
      <c r="C205" s="10" t="s">
        <v>57</v>
      </c>
      <c r="D205" s="12">
        <v>50</v>
      </c>
      <c r="E205" s="12">
        <f t="shared" si="3"/>
        <v>25.564594059810926</v>
      </c>
      <c r="F205" s="27"/>
      <c r="G205" s="27"/>
      <c r="I205" s="100"/>
    </row>
    <row r="206" spans="1:9" x14ac:dyDescent="0.25">
      <c r="A206" s="27" t="s">
        <v>2179</v>
      </c>
      <c r="B206" s="6" t="s">
        <v>2180</v>
      </c>
      <c r="C206" s="10" t="s">
        <v>57</v>
      </c>
      <c r="D206" s="12">
        <v>50</v>
      </c>
      <c r="E206" s="12">
        <f t="shared" si="3"/>
        <v>25.564594059810926</v>
      </c>
      <c r="F206" s="27"/>
      <c r="G206" s="27"/>
      <c r="I206" s="100"/>
    </row>
    <row r="207" spans="1:9" x14ac:dyDescent="0.25">
      <c r="A207" s="27" t="s">
        <v>2181</v>
      </c>
      <c r="B207" s="6" t="s">
        <v>2182</v>
      </c>
      <c r="C207" s="10" t="s">
        <v>57</v>
      </c>
      <c r="D207" s="12">
        <v>50</v>
      </c>
      <c r="E207" s="12">
        <f t="shared" si="3"/>
        <v>25.564594059810926</v>
      </c>
      <c r="F207" s="27"/>
      <c r="G207" s="27"/>
      <c r="I207" s="100"/>
    </row>
    <row r="208" spans="1:9" x14ac:dyDescent="0.25">
      <c r="A208" s="27" t="s">
        <v>2183</v>
      </c>
      <c r="B208" s="6" t="s">
        <v>2184</v>
      </c>
      <c r="C208" s="10" t="s">
        <v>57</v>
      </c>
      <c r="D208" s="12">
        <v>15</v>
      </c>
      <c r="E208" s="12">
        <f t="shared" si="3"/>
        <v>7.6693782179432777</v>
      </c>
      <c r="F208" s="27"/>
      <c r="G208" s="27"/>
      <c r="I208" s="100"/>
    </row>
    <row r="209" spans="1:9" x14ac:dyDescent="0.25">
      <c r="A209" s="27"/>
      <c r="B209" s="6"/>
      <c r="C209" s="10"/>
      <c r="D209" s="12"/>
      <c r="E209" s="12"/>
      <c r="F209" s="27"/>
      <c r="G209" s="27"/>
      <c r="I209" s="130"/>
    </row>
    <row r="210" spans="1:9" x14ac:dyDescent="0.25">
      <c r="A210" s="27"/>
      <c r="B210" s="129" t="s">
        <v>174</v>
      </c>
      <c r="C210" s="39"/>
      <c r="D210" s="13"/>
      <c r="E210" s="12"/>
      <c r="F210" s="27"/>
      <c r="G210" s="27"/>
      <c r="I210" s="100"/>
    </row>
    <row r="211" spans="1:9" x14ac:dyDescent="0.25">
      <c r="A211" s="27" t="s">
        <v>970</v>
      </c>
      <c r="B211" s="6" t="s">
        <v>175</v>
      </c>
      <c r="C211" s="10" t="s">
        <v>57</v>
      </c>
      <c r="D211" s="12">
        <v>200</v>
      </c>
      <c r="E211" s="12">
        <f t="shared" si="3"/>
        <v>102.2583762392437</v>
      </c>
      <c r="F211" s="27"/>
      <c r="G211" s="27"/>
      <c r="I211" s="100"/>
    </row>
    <row r="212" spans="1:9" x14ac:dyDescent="0.25">
      <c r="A212" s="27" t="s">
        <v>968</v>
      </c>
      <c r="B212" s="6" t="s">
        <v>176</v>
      </c>
      <c r="C212" s="10" t="s">
        <v>57</v>
      </c>
      <c r="D212" s="12">
        <v>363</v>
      </c>
      <c r="E212" s="12">
        <f t="shared" si="3"/>
        <v>185.59895287422731</v>
      </c>
      <c r="F212" s="27"/>
      <c r="G212" s="27"/>
      <c r="I212" s="100"/>
    </row>
    <row r="213" spans="1:9" x14ac:dyDescent="0.25">
      <c r="A213" s="27" t="s">
        <v>969</v>
      </c>
      <c r="B213" s="6" t="s">
        <v>177</v>
      </c>
      <c r="C213" s="10" t="s">
        <v>57</v>
      </c>
      <c r="D213" s="12">
        <v>273</v>
      </c>
      <c r="E213" s="12">
        <f t="shared" si="3"/>
        <v>139.58268356656765</v>
      </c>
      <c r="F213" s="27"/>
      <c r="G213" s="27"/>
      <c r="I213" s="100"/>
    </row>
    <row r="214" spans="1:9" x14ac:dyDescent="0.25">
      <c r="A214" s="27" t="s">
        <v>971</v>
      </c>
      <c r="B214" s="6" t="s">
        <v>178</v>
      </c>
      <c r="C214" s="10" t="s">
        <v>57</v>
      </c>
      <c r="D214" s="12">
        <v>45</v>
      </c>
      <c r="E214" s="12">
        <f t="shared" si="3"/>
        <v>23.008134653829831</v>
      </c>
      <c r="F214" s="27"/>
      <c r="G214" s="27"/>
      <c r="I214" s="100"/>
    </row>
    <row r="215" spans="1:9" ht="30" x14ac:dyDescent="0.25">
      <c r="A215" s="27" t="s">
        <v>972</v>
      </c>
      <c r="B215" s="6" t="s">
        <v>179</v>
      </c>
      <c r="C215" s="10" t="s">
        <v>57</v>
      </c>
      <c r="D215" s="12">
        <v>55</v>
      </c>
      <c r="E215" s="12">
        <f t="shared" si="3"/>
        <v>28.121053465792016</v>
      </c>
      <c r="F215" s="27"/>
      <c r="G215" s="27"/>
      <c r="I215" s="100"/>
    </row>
    <row r="216" spans="1:9" ht="30" x14ac:dyDescent="0.25">
      <c r="A216" s="27" t="s">
        <v>973</v>
      </c>
      <c r="B216" s="6" t="s">
        <v>180</v>
      </c>
      <c r="C216" s="10" t="s">
        <v>57</v>
      </c>
      <c r="D216" s="12">
        <v>36</v>
      </c>
      <c r="E216" s="12">
        <f t="shared" si="3"/>
        <v>18.406507723063864</v>
      </c>
      <c r="F216" s="27"/>
      <c r="G216" s="27"/>
      <c r="I216" s="100"/>
    </row>
    <row r="217" spans="1:9" x14ac:dyDescent="0.25">
      <c r="A217" s="27"/>
      <c r="B217" s="6" t="s">
        <v>2185</v>
      </c>
      <c r="C217" s="10" t="s">
        <v>57</v>
      </c>
      <c r="D217" s="12">
        <v>55</v>
      </c>
      <c r="E217" s="12">
        <f t="shared" si="3"/>
        <v>28.121053465792016</v>
      </c>
      <c r="F217" s="27"/>
      <c r="G217" s="27"/>
      <c r="I217" s="130"/>
    </row>
    <row r="218" spans="1:9" x14ac:dyDescent="0.25">
      <c r="A218" s="27"/>
      <c r="B218" s="6"/>
      <c r="C218" s="39"/>
      <c r="D218" s="12"/>
      <c r="E218" s="12"/>
      <c r="F218" s="27"/>
      <c r="G218" s="27"/>
      <c r="I218" s="100"/>
    </row>
    <row r="219" spans="1:9" x14ac:dyDescent="0.25">
      <c r="A219" s="27"/>
      <c r="B219" s="129" t="s">
        <v>2186</v>
      </c>
      <c r="C219" s="39"/>
      <c r="D219" s="14"/>
      <c r="E219" s="12"/>
      <c r="F219" s="27"/>
      <c r="G219" s="27"/>
      <c r="I219" s="100"/>
    </row>
    <row r="220" spans="1:9" x14ac:dyDescent="0.25">
      <c r="A220" s="27" t="s">
        <v>974</v>
      </c>
      <c r="B220" s="11" t="s">
        <v>181</v>
      </c>
      <c r="C220" s="10" t="s">
        <v>57</v>
      </c>
      <c r="D220" s="15">
        <v>22</v>
      </c>
      <c r="E220" s="12">
        <f t="shared" si="3"/>
        <v>11.248421386316807</v>
      </c>
      <c r="F220" s="27"/>
      <c r="G220" s="27"/>
      <c r="I220" s="100"/>
    </row>
    <row r="221" spans="1:9" x14ac:dyDescent="0.25">
      <c r="A221" s="27" t="s">
        <v>976</v>
      </c>
      <c r="B221" s="11" t="s">
        <v>182</v>
      </c>
      <c r="C221" s="10" t="s">
        <v>57</v>
      </c>
      <c r="D221" s="15">
        <v>22</v>
      </c>
      <c r="E221" s="12">
        <f t="shared" si="3"/>
        <v>11.248421386316807</v>
      </c>
      <c r="F221" s="27"/>
      <c r="G221" s="27"/>
      <c r="I221" s="100"/>
    </row>
    <row r="222" spans="1:9" x14ac:dyDescent="0.25">
      <c r="A222" s="27" t="s">
        <v>975</v>
      </c>
      <c r="B222" s="11" t="s">
        <v>183</v>
      </c>
      <c r="C222" s="10" t="s">
        <v>57</v>
      </c>
      <c r="D222" s="15">
        <v>22</v>
      </c>
      <c r="E222" s="12">
        <f t="shared" si="3"/>
        <v>11.248421386316807</v>
      </c>
      <c r="F222" s="27"/>
      <c r="G222" s="27"/>
      <c r="I222" s="100"/>
    </row>
    <row r="223" spans="1:9" x14ac:dyDescent="0.25">
      <c r="A223" s="27" t="s">
        <v>977</v>
      </c>
      <c r="B223" s="11" t="s">
        <v>184</v>
      </c>
      <c r="C223" s="10" t="s">
        <v>57</v>
      </c>
      <c r="D223" s="15">
        <v>22</v>
      </c>
      <c r="E223" s="12">
        <f t="shared" si="3"/>
        <v>11.248421386316807</v>
      </c>
      <c r="F223" s="27"/>
      <c r="G223" s="27"/>
      <c r="I223" s="100"/>
    </row>
    <row r="224" spans="1:9" x14ac:dyDescent="0.25">
      <c r="A224" s="27" t="s">
        <v>978</v>
      </c>
      <c r="B224" s="11" t="s">
        <v>185</v>
      </c>
      <c r="C224" s="10" t="s">
        <v>57</v>
      </c>
      <c r="D224" s="15">
        <v>22</v>
      </c>
      <c r="E224" s="12">
        <f t="shared" si="3"/>
        <v>11.248421386316807</v>
      </c>
      <c r="F224" s="27"/>
      <c r="G224" s="27"/>
      <c r="I224" s="100"/>
    </row>
    <row r="225" spans="1:9" x14ac:dyDescent="0.25">
      <c r="A225" s="27" t="s">
        <v>979</v>
      </c>
      <c r="B225" s="11" t="s">
        <v>186</v>
      </c>
      <c r="C225" s="10" t="s">
        <v>57</v>
      </c>
      <c r="D225" s="15">
        <v>22</v>
      </c>
      <c r="E225" s="12">
        <f t="shared" si="3"/>
        <v>11.248421386316807</v>
      </c>
      <c r="F225" s="27"/>
      <c r="G225" s="27"/>
      <c r="I225" s="100"/>
    </row>
    <row r="226" spans="1:9" x14ac:dyDescent="0.25">
      <c r="A226" s="27" t="s">
        <v>980</v>
      </c>
      <c r="B226" s="11" t="s">
        <v>148</v>
      </c>
      <c r="C226" s="10" t="s">
        <v>57</v>
      </c>
      <c r="D226" s="15">
        <v>22</v>
      </c>
      <c r="E226" s="12">
        <f t="shared" si="3"/>
        <v>11.248421386316807</v>
      </c>
      <c r="F226" s="27"/>
      <c r="G226" s="27"/>
      <c r="I226" s="100"/>
    </row>
    <row r="227" spans="1:9" x14ac:dyDescent="0.25">
      <c r="A227" s="27" t="s">
        <v>2187</v>
      </c>
      <c r="B227" s="11" t="s">
        <v>2188</v>
      </c>
      <c r="C227" s="10" t="s">
        <v>57</v>
      </c>
      <c r="D227" s="15">
        <v>35</v>
      </c>
      <c r="E227" s="12">
        <f t="shared" si="3"/>
        <v>17.895215841867646</v>
      </c>
      <c r="F227" s="27"/>
      <c r="G227" s="27"/>
      <c r="I227" s="100"/>
    </row>
    <row r="228" spans="1:9" x14ac:dyDescent="0.25">
      <c r="A228" s="27" t="s">
        <v>2189</v>
      </c>
      <c r="B228" s="11" t="s">
        <v>2190</v>
      </c>
      <c r="C228" s="10" t="s">
        <v>57</v>
      </c>
      <c r="D228" s="15">
        <v>35</v>
      </c>
      <c r="E228" s="12">
        <f t="shared" si="3"/>
        <v>17.895215841867646</v>
      </c>
      <c r="F228" s="27"/>
      <c r="G228" s="27"/>
      <c r="I228" s="100"/>
    </row>
    <row r="229" spans="1:9" x14ac:dyDescent="0.25">
      <c r="A229" s="27" t="s">
        <v>2191</v>
      </c>
      <c r="B229" s="11" t="s">
        <v>2192</v>
      </c>
      <c r="C229" s="10" t="s">
        <v>57</v>
      </c>
      <c r="D229" s="15">
        <v>40</v>
      </c>
      <c r="E229" s="12">
        <f t="shared" si="3"/>
        <v>20.45167524784874</v>
      </c>
      <c r="F229" s="27"/>
      <c r="G229" s="27"/>
      <c r="I229" s="100"/>
    </row>
    <row r="230" spans="1:9" x14ac:dyDescent="0.25">
      <c r="A230" s="27" t="s">
        <v>2193</v>
      </c>
      <c r="B230" s="11" t="s">
        <v>2194</v>
      </c>
      <c r="C230" s="10" t="s">
        <v>57</v>
      </c>
      <c r="D230" s="15">
        <v>40</v>
      </c>
      <c r="E230" s="12">
        <f t="shared" si="3"/>
        <v>20.45167524784874</v>
      </c>
      <c r="F230" s="27"/>
      <c r="G230" s="27"/>
      <c r="I230" s="100"/>
    </row>
    <row r="231" spans="1:9" x14ac:dyDescent="0.25">
      <c r="A231" s="27" t="s">
        <v>2195</v>
      </c>
      <c r="B231" s="11" t="s">
        <v>2196</v>
      </c>
      <c r="C231" s="10" t="s">
        <v>57</v>
      </c>
      <c r="D231" s="15">
        <v>20</v>
      </c>
      <c r="E231" s="12">
        <f t="shared" si="3"/>
        <v>10.22583762392437</v>
      </c>
      <c r="F231" s="27"/>
      <c r="G231" s="27"/>
      <c r="I231" s="100"/>
    </row>
    <row r="232" spans="1:9" x14ac:dyDescent="0.25">
      <c r="A232" s="27" t="s">
        <v>2197</v>
      </c>
      <c r="B232" s="11" t="s">
        <v>2198</v>
      </c>
      <c r="C232" s="10" t="s">
        <v>57</v>
      </c>
      <c r="D232" s="15">
        <v>50</v>
      </c>
      <c r="E232" s="12">
        <f t="shared" si="3"/>
        <v>25.564594059810926</v>
      </c>
      <c r="F232" s="27"/>
      <c r="G232" s="27"/>
      <c r="I232" s="100"/>
    </row>
    <row r="233" spans="1:9" x14ac:dyDescent="0.25">
      <c r="A233" s="27" t="s">
        <v>2199</v>
      </c>
      <c r="B233" s="11" t="s">
        <v>2200</v>
      </c>
      <c r="C233" s="10" t="s">
        <v>57</v>
      </c>
      <c r="D233" s="15">
        <v>50</v>
      </c>
      <c r="E233" s="12">
        <f t="shared" si="3"/>
        <v>25.564594059810926</v>
      </c>
      <c r="F233" s="27"/>
      <c r="G233" s="27"/>
      <c r="I233" s="100"/>
    </row>
    <row r="234" spans="1:9" x14ac:dyDescent="0.25">
      <c r="A234" s="27" t="s">
        <v>2201</v>
      </c>
      <c r="B234" s="11" t="s">
        <v>2202</v>
      </c>
      <c r="C234" s="10" t="s">
        <v>57</v>
      </c>
      <c r="D234" s="15">
        <v>20</v>
      </c>
      <c r="E234" s="12">
        <f t="shared" si="3"/>
        <v>10.22583762392437</v>
      </c>
      <c r="F234" s="27"/>
      <c r="G234" s="27"/>
      <c r="I234" s="100"/>
    </row>
    <row r="235" spans="1:9" x14ac:dyDescent="0.25">
      <c r="A235" s="27" t="s">
        <v>2203</v>
      </c>
      <c r="B235" s="11" t="s">
        <v>2204</v>
      </c>
      <c r="C235" s="10" t="s">
        <v>57</v>
      </c>
      <c r="D235" s="15">
        <v>35</v>
      </c>
      <c r="E235" s="12">
        <f t="shared" si="3"/>
        <v>17.895215841867646</v>
      </c>
      <c r="F235" s="27"/>
      <c r="G235" s="27"/>
      <c r="I235" s="100"/>
    </row>
    <row r="236" spans="1:9" x14ac:dyDescent="0.25">
      <c r="A236" s="27" t="s">
        <v>2205</v>
      </c>
      <c r="B236" s="11" t="s">
        <v>2206</v>
      </c>
      <c r="C236" s="10" t="s">
        <v>57</v>
      </c>
      <c r="D236" s="15">
        <v>30</v>
      </c>
      <c r="E236" s="12">
        <f t="shared" si="3"/>
        <v>15.338756435886555</v>
      </c>
      <c r="F236" s="27"/>
      <c r="G236" s="27"/>
      <c r="I236" s="100"/>
    </row>
    <row r="237" spans="1:9" x14ac:dyDescent="0.25">
      <c r="A237" s="27" t="s">
        <v>2207</v>
      </c>
      <c r="B237" s="11" t="s">
        <v>2208</v>
      </c>
      <c r="C237" s="10" t="s">
        <v>57</v>
      </c>
      <c r="D237" s="15">
        <v>25</v>
      </c>
      <c r="E237" s="12">
        <f t="shared" si="3"/>
        <v>12.782297029905463</v>
      </c>
      <c r="F237" s="27"/>
      <c r="G237" s="27"/>
      <c r="I237" s="100"/>
    </row>
    <row r="238" spans="1:9" x14ac:dyDescent="0.25">
      <c r="A238" s="27" t="s">
        <v>2209</v>
      </c>
      <c r="B238" s="11" t="s">
        <v>2210</v>
      </c>
      <c r="C238" s="10" t="s">
        <v>57</v>
      </c>
      <c r="D238" s="15">
        <v>25</v>
      </c>
      <c r="E238" s="12">
        <f t="shared" si="3"/>
        <v>12.782297029905463</v>
      </c>
      <c r="F238" s="27"/>
      <c r="G238" s="27"/>
      <c r="I238" s="100"/>
    </row>
    <row r="239" spans="1:9" x14ac:dyDescent="0.25">
      <c r="A239" s="27"/>
      <c r="B239" s="11"/>
      <c r="C239" s="10"/>
      <c r="D239" s="15"/>
      <c r="E239" s="12"/>
      <c r="F239" s="27"/>
      <c r="G239" s="27"/>
      <c r="I239" s="100"/>
    </row>
    <row r="240" spans="1:9" x14ac:dyDescent="0.25">
      <c r="A240" s="27"/>
      <c r="B240" s="129" t="s">
        <v>2211</v>
      </c>
      <c r="C240" s="10"/>
      <c r="D240" s="15"/>
      <c r="E240" s="12"/>
      <c r="F240" s="27"/>
      <c r="G240" s="27"/>
      <c r="I240" s="100"/>
    </row>
    <row r="241" spans="1:9" x14ac:dyDescent="0.25">
      <c r="A241" s="27" t="s">
        <v>2212</v>
      </c>
      <c r="B241" s="11" t="s">
        <v>2213</v>
      </c>
      <c r="C241" s="10" t="s">
        <v>57</v>
      </c>
      <c r="D241" s="15">
        <v>20</v>
      </c>
      <c r="E241" s="12">
        <f t="shared" si="3"/>
        <v>10.22583762392437</v>
      </c>
      <c r="F241" s="27"/>
      <c r="G241" s="27"/>
      <c r="I241" s="100"/>
    </row>
    <row r="242" spans="1:9" x14ac:dyDescent="0.25">
      <c r="A242" s="27" t="s">
        <v>2214</v>
      </c>
      <c r="B242" s="11" t="s">
        <v>2215</v>
      </c>
      <c r="C242" s="10" t="s">
        <v>57</v>
      </c>
      <c r="D242" s="15">
        <v>20</v>
      </c>
      <c r="E242" s="12">
        <f t="shared" si="3"/>
        <v>10.22583762392437</v>
      </c>
      <c r="F242" s="27"/>
      <c r="G242" s="27"/>
      <c r="I242" s="100"/>
    </row>
    <row r="243" spans="1:9" x14ac:dyDescent="0.25">
      <c r="A243" s="27" t="s">
        <v>2216</v>
      </c>
      <c r="B243" s="11" t="s">
        <v>2217</v>
      </c>
      <c r="C243" s="10" t="s">
        <v>57</v>
      </c>
      <c r="D243" s="15">
        <v>20</v>
      </c>
      <c r="E243" s="12">
        <f t="shared" si="3"/>
        <v>10.22583762392437</v>
      </c>
      <c r="F243" s="27"/>
      <c r="G243" s="27"/>
      <c r="I243" s="100"/>
    </row>
    <row r="244" spans="1:9" x14ac:dyDescent="0.25">
      <c r="A244" s="27"/>
      <c r="B244" s="11"/>
      <c r="C244" s="10"/>
      <c r="D244" s="15"/>
      <c r="E244" s="12"/>
      <c r="F244" s="27"/>
      <c r="G244" s="27"/>
      <c r="I244" s="100"/>
    </row>
    <row r="245" spans="1:9" x14ac:dyDescent="0.25">
      <c r="A245" s="27"/>
      <c r="B245" s="6"/>
      <c r="C245" s="39"/>
      <c r="D245" s="40"/>
      <c r="E245" s="12"/>
      <c r="F245" s="27"/>
      <c r="G245" s="27"/>
      <c r="I245" s="100"/>
    </row>
    <row r="246" spans="1:9" ht="15.75" x14ac:dyDescent="0.25">
      <c r="A246" s="27"/>
      <c r="B246" s="105" t="s">
        <v>2084</v>
      </c>
      <c r="C246" s="39"/>
      <c r="D246" s="40"/>
      <c r="E246" s="12"/>
      <c r="F246" s="27"/>
      <c r="G246" s="27"/>
      <c r="I246" s="100"/>
    </row>
    <row r="247" spans="1:9" x14ac:dyDescent="0.25">
      <c r="A247" s="27" t="s">
        <v>1033</v>
      </c>
      <c r="B247" s="89" t="s">
        <v>251</v>
      </c>
      <c r="C247" s="10" t="s">
        <v>57</v>
      </c>
      <c r="D247" s="62">
        <v>20</v>
      </c>
      <c r="E247" s="12">
        <f t="shared" si="3"/>
        <v>10.22583762392437</v>
      </c>
      <c r="F247" s="27"/>
      <c r="G247" s="27"/>
      <c r="I247" s="100"/>
    </row>
    <row r="248" spans="1:9" x14ac:dyDescent="0.25">
      <c r="A248" s="27" t="s">
        <v>998</v>
      </c>
      <c r="B248" s="6" t="s">
        <v>250</v>
      </c>
      <c r="C248" s="10" t="s">
        <v>57</v>
      </c>
      <c r="D248" s="16">
        <v>20</v>
      </c>
      <c r="E248" s="12">
        <f t="shared" si="3"/>
        <v>10.22583762392437</v>
      </c>
      <c r="F248" s="27"/>
      <c r="G248" s="27"/>
      <c r="I248" s="100"/>
    </row>
    <row r="249" spans="1:9" x14ac:dyDescent="0.25">
      <c r="A249" s="27" t="s">
        <v>997</v>
      </c>
      <c r="B249" s="6" t="s">
        <v>249</v>
      </c>
      <c r="C249" s="10" t="s">
        <v>57</v>
      </c>
      <c r="D249" s="16">
        <v>20</v>
      </c>
      <c r="E249" s="12">
        <f t="shared" si="3"/>
        <v>10.22583762392437</v>
      </c>
      <c r="F249" s="27"/>
      <c r="G249" s="27"/>
      <c r="I249" s="130"/>
    </row>
    <row r="250" spans="1:9" x14ac:dyDescent="0.25">
      <c r="A250" s="27" t="s">
        <v>999</v>
      </c>
      <c r="B250" s="6" t="s">
        <v>248</v>
      </c>
      <c r="C250" s="10" t="s">
        <v>57</v>
      </c>
      <c r="D250" s="16">
        <v>20</v>
      </c>
      <c r="E250" s="12">
        <f t="shared" si="3"/>
        <v>10.22583762392437</v>
      </c>
      <c r="F250" s="27"/>
      <c r="G250" s="27"/>
      <c r="I250" s="100"/>
    </row>
    <row r="251" spans="1:9" x14ac:dyDescent="0.25">
      <c r="A251" s="27" t="s">
        <v>1034</v>
      </c>
      <c r="B251" s="6" t="s">
        <v>247</v>
      </c>
      <c r="C251" s="10" t="s">
        <v>57</v>
      </c>
      <c r="D251" s="16">
        <v>25</v>
      </c>
      <c r="E251" s="12">
        <f t="shared" si="3"/>
        <v>12.782297029905463</v>
      </c>
      <c r="F251" s="27"/>
      <c r="G251" s="27"/>
      <c r="I251" s="100"/>
    </row>
    <row r="252" spans="1:9" x14ac:dyDescent="0.25">
      <c r="A252" s="27" t="s">
        <v>1010</v>
      </c>
      <c r="B252" s="6" t="s">
        <v>246</v>
      </c>
      <c r="C252" s="10" t="s">
        <v>57</v>
      </c>
      <c r="D252" s="16">
        <v>25</v>
      </c>
      <c r="E252" s="12">
        <f t="shared" ref="E252:E313" si="4">D252/1.95583</f>
        <v>12.782297029905463</v>
      </c>
      <c r="F252" s="27"/>
      <c r="G252" s="27"/>
      <c r="I252" s="100"/>
    </row>
    <row r="253" spans="1:9" x14ac:dyDescent="0.25">
      <c r="A253" s="27" t="s">
        <v>1011</v>
      </c>
      <c r="B253" s="6" t="s">
        <v>245</v>
      </c>
      <c r="C253" s="10" t="s">
        <v>57</v>
      </c>
      <c r="D253" s="16">
        <v>25</v>
      </c>
      <c r="E253" s="12">
        <f t="shared" si="4"/>
        <v>12.782297029905463</v>
      </c>
      <c r="F253" s="27"/>
      <c r="G253" s="27"/>
      <c r="I253" s="100"/>
    </row>
    <row r="254" spans="1:9" x14ac:dyDescent="0.25">
      <c r="A254" s="27" t="s">
        <v>1017</v>
      </c>
      <c r="B254" s="6" t="s">
        <v>244</v>
      </c>
      <c r="C254" s="10" t="s">
        <v>57</v>
      </c>
      <c r="D254" s="16">
        <v>35</v>
      </c>
      <c r="E254" s="12">
        <f t="shared" si="4"/>
        <v>17.895215841867646</v>
      </c>
      <c r="F254" s="27"/>
      <c r="G254" s="27"/>
      <c r="I254" s="100"/>
    </row>
    <row r="255" spans="1:9" x14ac:dyDescent="0.25">
      <c r="A255" s="27" t="s">
        <v>1035</v>
      </c>
      <c r="B255" s="6" t="s">
        <v>243</v>
      </c>
      <c r="C255" s="10" t="s">
        <v>57</v>
      </c>
      <c r="D255" s="16">
        <v>35</v>
      </c>
      <c r="E255" s="12">
        <f t="shared" si="4"/>
        <v>17.895215841867646</v>
      </c>
      <c r="F255" s="27"/>
      <c r="G255" s="27"/>
      <c r="I255" s="100"/>
    </row>
    <row r="256" spans="1:9" x14ac:dyDescent="0.25">
      <c r="A256" s="27" t="s">
        <v>1000</v>
      </c>
      <c r="B256" s="6" t="s">
        <v>242</v>
      </c>
      <c r="C256" s="10" t="s">
        <v>57</v>
      </c>
      <c r="D256" s="16">
        <v>10</v>
      </c>
      <c r="E256" s="12">
        <f t="shared" si="4"/>
        <v>5.1129188119621851</v>
      </c>
      <c r="F256" s="27"/>
      <c r="G256" s="27"/>
      <c r="I256" s="100"/>
    </row>
    <row r="257" spans="1:9" x14ac:dyDescent="0.25">
      <c r="A257" s="27" t="s">
        <v>1006</v>
      </c>
      <c r="B257" s="6" t="s">
        <v>241</v>
      </c>
      <c r="C257" s="10" t="s">
        <v>57</v>
      </c>
      <c r="D257" s="16">
        <v>10</v>
      </c>
      <c r="E257" s="12">
        <f t="shared" si="4"/>
        <v>5.1129188119621851</v>
      </c>
      <c r="F257" s="27"/>
      <c r="G257" s="27"/>
      <c r="I257" s="100"/>
    </row>
    <row r="258" spans="1:9" x14ac:dyDescent="0.25">
      <c r="A258" s="27" t="s">
        <v>1007</v>
      </c>
      <c r="B258" s="6" t="s">
        <v>240</v>
      </c>
      <c r="C258" s="10" t="s">
        <v>57</v>
      </c>
      <c r="D258" s="16">
        <v>12</v>
      </c>
      <c r="E258" s="12">
        <f t="shared" si="4"/>
        <v>6.1355025743546223</v>
      </c>
      <c r="F258" s="27"/>
      <c r="G258" s="27"/>
      <c r="I258" s="130"/>
    </row>
    <row r="259" spans="1:9" x14ac:dyDescent="0.25">
      <c r="A259" s="27" t="s">
        <v>1005</v>
      </c>
      <c r="B259" s="6" t="s">
        <v>239</v>
      </c>
      <c r="C259" s="10" t="s">
        <v>57</v>
      </c>
      <c r="D259" s="16">
        <v>12</v>
      </c>
      <c r="E259" s="12">
        <f t="shared" si="4"/>
        <v>6.1355025743546223</v>
      </c>
      <c r="F259" s="27"/>
      <c r="G259" s="27"/>
      <c r="I259" s="131"/>
    </row>
    <row r="260" spans="1:9" x14ac:dyDescent="0.25">
      <c r="A260" s="27" t="s">
        <v>1004</v>
      </c>
      <c r="B260" s="6" t="s">
        <v>238</v>
      </c>
      <c r="C260" s="10" t="s">
        <v>57</v>
      </c>
      <c r="D260" s="16">
        <v>20</v>
      </c>
      <c r="E260" s="12">
        <f t="shared" si="4"/>
        <v>10.22583762392437</v>
      </c>
      <c r="F260" s="27"/>
      <c r="G260" s="27"/>
      <c r="I260" s="131"/>
    </row>
    <row r="261" spans="1:9" x14ac:dyDescent="0.25">
      <c r="A261" s="27" t="s">
        <v>1009</v>
      </c>
      <c r="B261" s="6" t="s">
        <v>237</v>
      </c>
      <c r="C261" s="10" t="s">
        <v>57</v>
      </c>
      <c r="D261" s="16">
        <v>30</v>
      </c>
      <c r="E261" s="12">
        <f t="shared" si="4"/>
        <v>15.338756435886555</v>
      </c>
      <c r="F261" s="27"/>
      <c r="G261" s="27"/>
      <c r="I261" s="131"/>
    </row>
    <row r="262" spans="1:9" x14ac:dyDescent="0.25">
      <c r="A262" s="27" t="s">
        <v>1008</v>
      </c>
      <c r="B262" s="6" t="s">
        <v>236</v>
      </c>
      <c r="C262" s="10" t="s">
        <v>57</v>
      </c>
      <c r="D262" s="16">
        <v>15</v>
      </c>
      <c r="E262" s="12">
        <f t="shared" si="4"/>
        <v>7.6693782179432777</v>
      </c>
      <c r="F262" s="27"/>
      <c r="G262" s="27"/>
      <c r="I262" s="131"/>
    </row>
    <row r="263" spans="1:9" x14ac:dyDescent="0.25">
      <c r="A263" s="27" t="s">
        <v>1001</v>
      </c>
      <c r="B263" s="11" t="s">
        <v>235</v>
      </c>
      <c r="C263" s="10" t="s">
        <v>57</v>
      </c>
      <c r="D263" s="16">
        <v>20</v>
      </c>
      <c r="E263" s="12">
        <f t="shared" si="4"/>
        <v>10.22583762392437</v>
      </c>
      <c r="F263" s="27"/>
      <c r="G263" s="27"/>
      <c r="I263" s="131"/>
    </row>
    <row r="264" spans="1:9" x14ac:dyDescent="0.25">
      <c r="A264" s="27" t="s">
        <v>1002</v>
      </c>
      <c r="B264" s="11" t="s">
        <v>234</v>
      </c>
      <c r="C264" s="10" t="s">
        <v>57</v>
      </c>
      <c r="D264" s="16">
        <v>20</v>
      </c>
      <c r="E264" s="12">
        <f t="shared" si="4"/>
        <v>10.22583762392437</v>
      </c>
      <c r="F264" s="27"/>
      <c r="G264" s="27"/>
      <c r="I264" s="131"/>
    </row>
    <row r="265" spans="1:9" x14ac:dyDescent="0.25">
      <c r="A265" s="27" t="s">
        <v>1036</v>
      </c>
      <c r="B265" s="11" t="s">
        <v>233</v>
      </c>
      <c r="C265" s="10" t="s">
        <v>57</v>
      </c>
      <c r="D265" s="16">
        <v>20</v>
      </c>
      <c r="E265" s="12">
        <f t="shared" si="4"/>
        <v>10.22583762392437</v>
      </c>
      <c r="F265" s="27"/>
      <c r="G265" s="27"/>
      <c r="I265" s="131"/>
    </row>
    <row r="266" spans="1:9" x14ac:dyDescent="0.25">
      <c r="A266" s="27" t="s">
        <v>1003</v>
      </c>
      <c r="B266" s="11" t="s">
        <v>232</v>
      </c>
      <c r="C266" s="10" t="s">
        <v>57</v>
      </c>
      <c r="D266" s="16">
        <v>20</v>
      </c>
      <c r="E266" s="12">
        <f t="shared" si="4"/>
        <v>10.22583762392437</v>
      </c>
      <c r="F266" s="27"/>
      <c r="G266" s="27"/>
      <c r="I266" s="131"/>
    </row>
    <row r="267" spans="1:9" ht="30" x14ac:dyDescent="0.25">
      <c r="A267" s="27" t="s">
        <v>1012</v>
      </c>
      <c r="B267" s="6" t="s">
        <v>231</v>
      </c>
      <c r="C267" s="10" t="s">
        <v>57</v>
      </c>
      <c r="D267" s="16">
        <v>15</v>
      </c>
      <c r="E267" s="12">
        <f t="shared" si="4"/>
        <v>7.6693782179432777</v>
      </c>
      <c r="F267" s="27"/>
      <c r="G267" s="27"/>
      <c r="I267" s="131"/>
    </row>
    <row r="268" spans="1:9" ht="30" x14ac:dyDescent="0.25">
      <c r="A268" s="27" t="s">
        <v>1013</v>
      </c>
      <c r="B268" s="6" t="s">
        <v>230</v>
      </c>
      <c r="C268" s="10" t="s">
        <v>57</v>
      </c>
      <c r="D268" s="16">
        <v>15</v>
      </c>
      <c r="E268" s="12">
        <f t="shared" si="4"/>
        <v>7.6693782179432777</v>
      </c>
      <c r="F268" s="27"/>
      <c r="G268" s="27"/>
      <c r="I268" s="131"/>
    </row>
    <row r="269" spans="1:9" x14ac:dyDescent="0.25">
      <c r="A269" s="27" t="s">
        <v>1014</v>
      </c>
      <c r="B269" s="6" t="s">
        <v>229</v>
      </c>
      <c r="C269" s="10" t="s">
        <v>57</v>
      </c>
      <c r="D269" s="16">
        <v>15</v>
      </c>
      <c r="E269" s="12">
        <f t="shared" si="4"/>
        <v>7.6693782179432777</v>
      </c>
      <c r="F269" s="27"/>
      <c r="G269" s="27"/>
      <c r="I269" s="131"/>
    </row>
    <row r="270" spans="1:9" ht="30" x14ac:dyDescent="0.25">
      <c r="A270" s="8" t="s">
        <v>1037</v>
      </c>
      <c r="B270" s="6" t="s">
        <v>228</v>
      </c>
      <c r="C270" s="10" t="s">
        <v>57</v>
      </c>
      <c r="D270" s="16">
        <v>15</v>
      </c>
      <c r="E270" s="12">
        <f t="shared" si="4"/>
        <v>7.6693782179432777</v>
      </c>
      <c r="F270" s="27"/>
      <c r="G270" s="27"/>
      <c r="I270" s="131"/>
    </row>
    <row r="271" spans="1:9" ht="28.5" customHeight="1" x14ac:dyDescent="0.25">
      <c r="A271" s="27" t="s">
        <v>1015</v>
      </c>
      <c r="B271" s="6" t="s">
        <v>227</v>
      </c>
      <c r="C271" s="10" t="s">
        <v>57</v>
      </c>
      <c r="D271" s="16">
        <v>20</v>
      </c>
      <c r="E271" s="12">
        <f t="shared" si="4"/>
        <v>10.22583762392437</v>
      </c>
      <c r="F271" s="27"/>
      <c r="G271" s="27"/>
      <c r="I271" s="131"/>
    </row>
    <row r="272" spans="1:9" ht="30" x14ac:dyDescent="0.25">
      <c r="A272" s="27" t="s">
        <v>1016</v>
      </c>
      <c r="B272" s="6" t="s">
        <v>226</v>
      </c>
      <c r="C272" s="10" t="s">
        <v>57</v>
      </c>
      <c r="D272" s="16">
        <v>20</v>
      </c>
      <c r="E272" s="12">
        <f t="shared" si="4"/>
        <v>10.22583762392437</v>
      </c>
      <c r="F272" s="27"/>
      <c r="G272" s="27"/>
      <c r="I272" s="131"/>
    </row>
    <row r="273" spans="1:9" x14ac:dyDescent="0.25">
      <c r="A273" s="27" t="s">
        <v>1038</v>
      </c>
      <c r="B273" s="6" t="s">
        <v>225</v>
      </c>
      <c r="C273" s="10" t="s">
        <v>57</v>
      </c>
      <c r="D273" s="16">
        <v>25</v>
      </c>
      <c r="E273" s="12">
        <f t="shared" si="4"/>
        <v>12.782297029905463</v>
      </c>
      <c r="F273" s="27"/>
      <c r="G273" s="27"/>
      <c r="I273" s="131"/>
    </row>
    <row r="274" spans="1:9" x14ac:dyDescent="0.25">
      <c r="A274" s="27" t="s">
        <v>1018</v>
      </c>
      <c r="B274" s="6" t="s">
        <v>224</v>
      </c>
      <c r="C274" s="10" t="s">
        <v>57</v>
      </c>
      <c r="D274" s="16">
        <v>10</v>
      </c>
      <c r="E274" s="12">
        <f t="shared" si="4"/>
        <v>5.1129188119621851</v>
      </c>
      <c r="F274" s="27"/>
      <c r="G274" s="27"/>
      <c r="I274" s="131"/>
    </row>
    <row r="275" spans="1:9" x14ac:dyDescent="0.25">
      <c r="A275" s="27" t="s">
        <v>1018</v>
      </c>
      <c r="B275" s="6" t="s">
        <v>223</v>
      </c>
      <c r="C275" s="10" t="s">
        <v>57</v>
      </c>
      <c r="D275" s="16">
        <v>20</v>
      </c>
      <c r="E275" s="12">
        <f t="shared" si="4"/>
        <v>10.22583762392437</v>
      </c>
      <c r="F275" s="27"/>
      <c r="G275" s="27"/>
      <c r="I275" s="131"/>
    </row>
    <row r="276" spans="1:9" x14ac:dyDescent="0.25">
      <c r="A276" s="27" t="s">
        <v>1039</v>
      </c>
      <c r="B276" s="6" t="s">
        <v>222</v>
      </c>
      <c r="C276" s="10" t="s">
        <v>57</v>
      </c>
      <c r="D276" s="16">
        <v>25</v>
      </c>
      <c r="E276" s="12">
        <f t="shared" si="4"/>
        <v>12.782297029905463</v>
      </c>
      <c r="F276" s="27"/>
      <c r="G276" s="27"/>
      <c r="I276" s="131"/>
    </row>
    <row r="277" spans="1:9" x14ac:dyDescent="0.25">
      <c r="A277" s="27" t="s">
        <v>1040</v>
      </c>
      <c r="B277" s="6" t="s">
        <v>221</v>
      </c>
      <c r="C277" s="10" t="s">
        <v>57</v>
      </c>
      <c r="D277" s="16">
        <v>7</v>
      </c>
      <c r="E277" s="12">
        <f t="shared" si="4"/>
        <v>3.5790431683735293</v>
      </c>
      <c r="F277" s="27"/>
      <c r="G277" s="27"/>
      <c r="I277" s="131"/>
    </row>
    <row r="278" spans="1:9" x14ac:dyDescent="0.25">
      <c r="A278" s="27" t="s">
        <v>1041</v>
      </c>
      <c r="B278" s="6" t="s">
        <v>220</v>
      </c>
      <c r="C278" s="10" t="s">
        <v>57</v>
      </c>
      <c r="D278" s="16">
        <v>13</v>
      </c>
      <c r="E278" s="12">
        <f t="shared" si="4"/>
        <v>6.6467944555508405</v>
      </c>
      <c r="F278" s="27"/>
      <c r="G278" s="27"/>
      <c r="I278" s="131"/>
    </row>
    <row r="279" spans="1:9" x14ac:dyDescent="0.25">
      <c r="A279" s="27" t="s">
        <v>1043</v>
      </c>
      <c r="B279" s="6" t="s">
        <v>1042</v>
      </c>
      <c r="C279" s="10" t="s">
        <v>57</v>
      </c>
      <c r="D279" s="16">
        <v>25</v>
      </c>
      <c r="E279" s="12">
        <f t="shared" si="4"/>
        <v>12.782297029905463</v>
      </c>
      <c r="F279" s="27"/>
      <c r="G279" s="27"/>
      <c r="I279" s="130"/>
    </row>
    <row r="280" spans="1:9" x14ac:dyDescent="0.25">
      <c r="A280" s="27"/>
      <c r="B280" s="6" t="s">
        <v>219</v>
      </c>
      <c r="C280" s="10" t="s">
        <v>57</v>
      </c>
      <c r="D280" s="16">
        <v>30</v>
      </c>
      <c r="E280" s="12">
        <f t="shared" si="4"/>
        <v>15.338756435886555</v>
      </c>
      <c r="F280" s="27"/>
      <c r="G280" s="27"/>
      <c r="I280" s="131"/>
    </row>
    <row r="281" spans="1:9" x14ac:dyDescent="0.25">
      <c r="A281" s="27"/>
      <c r="B281" s="6" t="s">
        <v>218</v>
      </c>
      <c r="C281" s="10" t="s">
        <v>57</v>
      </c>
      <c r="D281" s="16">
        <v>20</v>
      </c>
      <c r="E281" s="12">
        <f t="shared" si="4"/>
        <v>10.22583762392437</v>
      </c>
      <c r="F281" s="27"/>
      <c r="G281" s="27"/>
      <c r="I281" s="131"/>
    </row>
    <row r="282" spans="1:9" ht="16.5" customHeight="1" x14ac:dyDescent="0.25">
      <c r="A282" s="27"/>
      <c r="B282" s="6" t="s">
        <v>217</v>
      </c>
      <c r="C282" s="10" t="s">
        <v>57</v>
      </c>
      <c r="D282" s="16">
        <v>25</v>
      </c>
      <c r="E282" s="12">
        <f t="shared" si="4"/>
        <v>12.782297029905463</v>
      </c>
      <c r="F282" s="27"/>
      <c r="G282" s="27"/>
      <c r="I282" s="131"/>
    </row>
    <row r="283" spans="1:9" x14ac:dyDescent="0.25">
      <c r="A283" s="27"/>
      <c r="B283" s="6" t="s">
        <v>216</v>
      </c>
      <c r="C283" s="10" t="s">
        <v>57</v>
      </c>
      <c r="D283" s="16">
        <v>10</v>
      </c>
      <c r="E283" s="12">
        <f t="shared" si="4"/>
        <v>5.1129188119621851</v>
      </c>
      <c r="F283" s="27"/>
      <c r="G283" s="27"/>
      <c r="I283" s="57"/>
    </row>
    <row r="284" spans="1:9" x14ac:dyDescent="0.25">
      <c r="A284" s="27"/>
      <c r="B284" s="6" t="s">
        <v>215</v>
      </c>
      <c r="C284" s="10" t="s">
        <v>57</v>
      </c>
      <c r="D284" s="16">
        <v>15</v>
      </c>
      <c r="E284" s="12">
        <f t="shared" si="4"/>
        <v>7.6693782179432777</v>
      </c>
      <c r="F284" s="27"/>
      <c r="G284" s="27"/>
      <c r="I284" s="57"/>
    </row>
    <row r="285" spans="1:9" x14ac:dyDescent="0.25">
      <c r="A285" s="27"/>
      <c r="B285" s="6" t="s">
        <v>214</v>
      </c>
      <c r="C285" s="10" t="s">
        <v>57</v>
      </c>
      <c r="D285" s="16">
        <v>30</v>
      </c>
      <c r="E285" s="12">
        <f t="shared" si="4"/>
        <v>15.338756435886555</v>
      </c>
      <c r="F285" s="27"/>
      <c r="G285" s="27"/>
      <c r="I285" s="57"/>
    </row>
    <row r="286" spans="1:9" x14ac:dyDescent="0.25">
      <c r="A286" s="27"/>
      <c r="B286" s="6" t="s">
        <v>1508</v>
      </c>
      <c r="C286" s="10" t="s">
        <v>57</v>
      </c>
      <c r="D286" s="16">
        <v>60</v>
      </c>
      <c r="E286" s="12">
        <f t="shared" si="4"/>
        <v>30.677512871773111</v>
      </c>
      <c r="F286" s="27"/>
      <c r="G286" s="27"/>
      <c r="I286" s="57"/>
    </row>
    <row r="287" spans="1:9" x14ac:dyDescent="0.25">
      <c r="A287" s="27"/>
      <c r="B287" s="6" t="s">
        <v>213</v>
      </c>
      <c r="C287" s="10" t="s">
        <v>57</v>
      </c>
      <c r="D287" s="16">
        <v>100</v>
      </c>
      <c r="E287" s="12">
        <f t="shared" si="4"/>
        <v>51.129188119621851</v>
      </c>
      <c r="F287" s="27"/>
      <c r="G287" s="27"/>
      <c r="I287" s="57"/>
    </row>
    <row r="288" spans="1:9" x14ac:dyDescent="0.25">
      <c r="A288" s="27" t="s">
        <v>1032</v>
      </c>
      <c r="B288" s="6" t="s">
        <v>212</v>
      </c>
      <c r="C288" s="10" t="s">
        <v>57</v>
      </c>
      <c r="D288" s="16">
        <v>10</v>
      </c>
      <c r="E288" s="12">
        <f t="shared" si="4"/>
        <v>5.1129188119621851</v>
      </c>
      <c r="F288" s="27"/>
      <c r="G288" s="27"/>
      <c r="I288" s="57"/>
    </row>
    <row r="289" spans="1:9" x14ac:dyDescent="0.25">
      <c r="A289" s="27" t="s">
        <v>1023</v>
      </c>
      <c r="B289" s="6" t="s">
        <v>211</v>
      </c>
      <c r="C289" s="10" t="s">
        <v>57</v>
      </c>
      <c r="D289" s="16">
        <v>10</v>
      </c>
      <c r="E289" s="12">
        <f t="shared" si="4"/>
        <v>5.1129188119621851</v>
      </c>
      <c r="F289" s="27"/>
      <c r="G289" s="27"/>
      <c r="I289" s="57"/>
    </row>
    <row r="290" spans="1:9" x14ac:dyDescent="0.25">
      <c r="A290" s="27"/>
      <c r="B290" s="6" t="s">
        <v>210</v>
      </c>
      <c r="C290" s="10" t="s">
        <v>57</v>
      </c>
      <c r="D290" s="16">
        <v>10</v>
      </c>
      <c r="E290" s="12">
        <f t="shared" si="4"/>
        <v>5.1129188119621851</v>
      </c>
      <c r="F290" s="27"/>
      <c r="G290" s="27"/>
      <c r="I290" s="57"/>
    </row>
    <row r="291" spans="1:9" x14ac:dyDescent="0.25">
      <c r="A291" s="27" t="s">
        <v>1019</v>
      </c>
      <c r="B291" s="6" t="s">
        <v>209</v>
      </c>
      <c r="C291" s="10" t="s">
        <v>57</v>
      </c>
      <c r="D291" s="16">
        <v>21</v>
      </c>
      <c r="E291" s="12">
        <f t="shared" si="4"/>
        <v>10.737129505120588</v>
      </c>
      <c r="F291" s="27"/>
      <c r="G291" s="27"/>
      <c r="I291" s="57"/>
    </row>
    <row r="292" spans="1:9" x14ac:dyDescent="0.25">
      <c r="A292" s="27" t="s">
        <v>1020</v>
      </c>
      <c r="B292" s="6" t="s">
        <v>208</v>
      </c>
      <c r="C292" s="10" t="s">
        <v>57</v>
      </c>
      <c r="D292" s="16">
        <v>21</v>
      </c>
      <c r="E292" s="12">
        <f t="shared" si="4"/>
        <v>10.737129505120588</v>
      </c>
      <c r="F292" s="27"/>
      <c r="G292" s="27"/>
      <c r="I292" s="57"/>
    </row>
    <row r="293" spans="1:9" x14ac:dyDescent="0.25">
      <c r="A293" s="27" t="s">
        <v>1046</v>
      </c>
      <c r="B293" s="6" t="s">
        <v>207</v>
      </c>
      <c r="C293" s="10" t="s">
        <v>57</v>
      </c>
      <c r="D293" s="16">
        <v>25</v>
      </c>
      <c r="E293" s="12">
        <f t="shared" si="4"/>
        <v>12.782297029905463</v>
      </c>
      <c r="F293" s="27"/>
      <c r="G293" s="27"/>
      <c r="I293" s="57"/>
    </row>
    <row r="294" spans="1:9" x14ac:dyDescent="0.25">
      <c r="A294" s="27" t="s">
        <v>1045</v>
      </c>
      <c r="B294" s="6" t="s">
        <v>206</v>
      </c>
      <c r="C294" s="10" t="s">
        <v>57</v>
      </c>
      <c r="D294" s="16">
        <v>25</v>
      </c>
      <c r="E294" s="12">
        <f t="shared" si="4"/>
        <v>12.782297029905463</v>
      </c>
      <c r="F294" s="27"/>
      <c r="G294" s="27"/>
      <c r="I294" s="57"/>
    </row>
    <row r="295" spans="1:9" x14ac:dyDescent="0.25">
      <c r="A295" s="27" t="s">
        <v>1044</v>
      </c>
      <c r="B295" s="6" t="s">
        <v>205</v>
      </c>
      <c r="C295" s="10" t="s">
        <v>57</v>
      </c>
      <c r="D295" s="16">
        <v>25</v>
      </c>
      <c r="E295" s="12">
        <f t="shared" si="4"/>
        <v>12.782297029905463</v>
      </c>
      <c r="F295" s="27"/>
      <c r="G295" s="27"/>
      <c r="I295" s="57"/>
    </row>
    <row r="296" spans="1:9" x14ac:dyDescent="0.25">
      <c r="A296" s="27" t="s">
        <v>1027</v>
      </c>
      <c r="B296" s="6" t="s">
        <v>204</v>
      </c>
      <c r="C296" s="10" t="s">
        <v>57</v>
      </c>
      <c r="D296" s="16">
        <v>25</v>
      </c>
      <c r="E296" s="12">
        <f t="shared" si="4"/>
        <v>12.782297029905463</v>
      </c>
      <c r="F296" s="27"/>
      <c r="G296" s="27"/>
      <c r="I296" s="57"/>
    </row>
    <row r="297" spans="1:9" x14ac:dyDescent="0.25">
      <c r="A297" s="27" t="s">
        <v>1028</v>
      </c>
      <c r="B297" s="6" t="s">
        <v>203</v>
      </c>
      <c r="C297" s="10" t="s">
        <v>57</v>
      </c>
      <c r="D297" s="16">
        <v>25</v>
      </c>
      <c r="E297" s="12">
        <f t="shared" si="4"/>
        <v>12.782297029905463</v>
      </c>
      <c r="F297" s="27"/>
      <c r="G297" s="27"/>
      <c r="I297" s="57"/>
    </row>
    <row r="298" spans="1:9" x14ac:dyDescent="0.25">
      <c r="A298" s="27" t="s">
        <v>1047</v>
      </c>
      <c r="B298" s="6" t="s">
        <v>202</v>
      </c>
      <c r="C298" s="10" t="s">
        <v>57</v>
      </c>
      <c r="D298" s="16">
        <v>25</v>
      </c>
      <c r="E298" s="12">
        <f t="shared" si="4"/>
        <v>12.782297029905463</v>
      </c>
      <c r="F298" s="27"/>
      <c r="G298" s="27"/>
      <c r="I298" s="57"/>
    </row>
    <row r="299" spans="1:9" x14ac:dyDescent="0.25">
      <c r="A299" s="27" t="s">
        <v>1048</v>
      </c>
      <c r="B299" s="6" t="s">
        <v>201</v>
      </c>
      <c r="C299" s="10" t="s">
        <v>57</v>
      </c>
      <c r="D299" s="16">
        <v>15</v>
      </c>
      <c r="E299" s="12">
        <f t="shared" si="4"/>
        <v>7.6693782179432777</v>
      </c>
      <c r="F299" s="27"/>
      <c r="G299" s="27"/>
      <c r="I299" s="57"/>
    </row>
    <row r="300" spans="1:9" x14ac:dyDescent="0.25">
      <c r="A300" s="27" t="s">
        <v>1049</v>
      </c>
      <c r="B300" s="6" t="s">
        <v>200</v>
      </c>
      <c r="C300" s="10" t="s">
        <v>57</v>
      </c>
      <c r="D300" s="16">
        <v>25</v>
      </c>
      <c r="E300" s="12">
        <f t="shared" si="4"/>
        <v>12.782297029905463</v>
      </c>
      <c r="F300" s="27"/>
      <c r="G300" s="27"/>
      <c r="I300" s="57"/>
    </row>
    <row r="301" spans="1:9" x14ac:dyDescent="0.25">
      <c r="A301" s="27" t="s">
        <v>1024</v>
      </c>
      <c r="B301" s="6" t="s">
        <v>199</v>
      </c>
      <c r="C301" s="10" t="s">
        <v>57</v>
      </c>
      <c r="D301" s="16">
        <v>17</v>
      </c>
      <c r="E301" s="12">
        <f t="shared" si="4"/>
        <v>8.691961980335714</v>
      </c>
      <c r="F301" s="27"/>
      <c r="G301" s="27"/>
      <c r="I301" s="57"/>
    </row>
    <row r="302" spans="1:9" x14ac:dyDescent="0.25">
      <c r="A302" s="27" t="s">
        <v>1025</v>
      </c>
      <c r="B302" s="6" t="s">
        <v>198</v>
      </c>
      <c r="C302" s="10" t="s">
        <v>57</v>
      </c>
      <c r="D302" s="16">
        <v>15</v>
      </c>
      <c r="E302" s="12">
        <f t="shared" si="4"/>
        <v>7.6693782179432777</v>
      </c>
      <c r="F302" s="27"/>
      <c r="G302" s="27"/>
      <c r="I302" s="57"/>
    </row>
    <row r="303" spans="1:9" x14ac:dyDescent="0.25">
      <c r="A303" s="27" t="s">
        <v>1026</v>
      </c>
      <c r="B303" s="6" t="s">
        <v>197</v>
      </c>
      <c r="C303" s="10" t="s">
        <v>57</v>
      </c>
      <c r="D303" s="16">
        <v>33</v>
      </c>
      <c r="E303" s="12">
        <f t="shared" si="4"/>
        <v>16.87263207947521</v>
      </c>
      <c r="F303" s="27"/>
      <c r="G303" s="27"/>
      <c r="I303" s="57"/>
    </row>
    <row r="304" spans="1:9" x14ac:dyDescent="0.25">
      <c r="A304" s="27" t="s">
        <v>1021</v>
      </c>
      <c r="B304" s="90" t="s">
        <v>196</v>
      </c>
      <c r="C304" s="10" t="s">
        <v>57</v>
      </c>
      <c r="D304" s="16">
        <v>15</v>
      </c>
      <c r="E304" s="12">
        <f t="shared" si="4"/>
        <v>7.6693782179432777</v>
      </c>
      <c r="F304" s="27"/>
      <c r="G304" s="27"/>
      <c r="I304" s="57"/>
    </row>
    <row r="305" spans="1:9" x14ac:dyDescent="0.25">
      <c r="A305" s="27" t="s">
        <v>1022</v>
      </c>
      <c r="B305" s="91" t="s">
        <v>195</v>
      </c>
      <c r="C305" s="10" t="s">
        <v>57</v>
      </c>
      <c r="D305" s="16">
        <v>90</v>
      </c>
      <c r="E305" s="12">
        <f t="shared" si="4"/>
        <v>46.016269307659663</v>
      </c>
      <c r="F305" s="27"/>
      <c r="G305" s="27"/>
      <c r="I305" s="57"/>
    </row>
    <row r="306" spans="1:9" x14ac:dyDescent="0.25">
      <c r="A306" s="27" t="s">
        <v>1030</v>
      </c>
      <c r="B306" s="6" t="s">
        <v>194</v>
      </c>
      <c r="C306" s="10" t="s">
        <v>57</v>
      </c>
      <c r="D306" s="16">
        <v>20</v>
      </c>
      <c r="E306" s="12">
        <f t="shared" si="4"/>
        <v>10.22583762392437</v>
      </c>
      <c r="F306" s="27"/>
      <c r="G306" s="27"/>
      <c r="I306" s="57"/>
    </row>
    <row r="307" spans="1:9" x14ac:dyDescent="0.25">
      <c r="A307" s="27" t="s">
        <v>1031</v>
      </c>
      <c r="B307" s="6" t="s">
        <v>193</v>
      </c>
      <c r="C307" s="10" t="s">
        <v>57</v>
      </c>
      <c r="D307" s="16">
        <v>25</v>
      </c>
      <c r="E307" s="12">
        <f t="shared" si="4"/>
        <v>12.782297029905463</v>
      </c>
      <c r="F307" s="27"/>
      <c r="G307" s="27"/>
      <c r="I307" s="57"/>
    </row>
    <row r="308" spans="1:9" x14ac:dyDescent="0.25">
      <c r="A308" s="27" t="s">
        <v>1029</v>
      </c>
      <c r="B308" s="6" t="s">
        <v>192</v>
      </c>
      <c r="C308" s="10" t="s">
        <v>57</v>
      </c>
      <c r="D308" s="16">
        <v>25</v>
      </c>
      <c r="E308" s="12">
        <f t="shared" si="4"/>
        <v>12.782297029905463</v>
      </c>
      <c r="F308" s="27"/>
      <c r="G308" s="27"/>
      <c r="I308" s="57"/>
    </row>
    <row r="309" spans="1:9" x14ac:dyDescent="0.25">
      <c r="A309" s="27"/>
      <c r="B309" s="6" t="s">
        <v>191</v>
      </c>
      <c r="C309" s="10" t="s">
        <v>57</v>
      </c>
      <c r="D309" s="16">
        <v>25</v>
      </c>
      <c r="E309" s="12">
        <f t="shared" si="4"/>
        <v>12.782297029905463</v>
      </c>
      <c r="F309" s="27"/>
      <c r="G309" s="27"/>
      <c r="I309" s="57"/>
    </row>
    <row r="310" spans="1:9" x14ac:dyDescent="0.25">
      <c r="A310" s="27" t="s">
        <v>1031</v>
      </c>
      <c r="B310" s="6" t="s">
        <v>190</v>
      </c>
      <c r="C310" s="10" t="s">
        <v>57</v>
      </c>
      <c r="D310" s="16">
        <v>25</v>
      </c>
      <c r="E310" s="12">
        <f t="shared" si="4"/>
        <v>12.782297029905463</v>
      </c>
      <c r="F310" s="27"/>
      <c r="G310" s="27"/>
      <c r="I310" s="57"/>
    </row>
    <row r="311" spans="1:9" x14ac:dyDescent="0.25">
      <c r="A311" s="27" t="s">
        <v>1029</v>
      </c>
      <c r="B311" s="6" t="s">
        <v>189</v>
      </c>
      <c r="C311" s="10" t="s">
        <v>57</v>
      </c>
      <c r="D311" s="16">
        <v>30</v>
      </c>
      <c r="E311" s="12">
        <f t="shared" si="4"/>
        <v>15.338756435886555</v>
      </c>
      <c r="F311" s="27"/>
      <c r="G311" s="27"/>
      <c r="I311" s="57"/>
    </row>
    <row r="312" spans="1:9" x14ac:dyDescent="0.25">
      <c r="A312" s="27" t="s">
        <v>1050</v>
      </c>
      <c r="B312" s="6" t="s">
        <v>188</v>
      </c>
      <c r="C312" s="10" t="s">
        <v>57</v>
      </c>
      <c r="D312" s="16">
        <v>10</v>
      </c>
      <c r="E312" s="12">
        <f t="shared" si="4"/>
        <v>5.1129188119621851</v>
      </c>
      <c r="F312" s="27"/>
      <c r="G312" s="27"/>
      <c r="I312" s="57"/>
    </row>
    <row r="313" spans="1:9" ht="27" customHeight="1" x14ac:dyDescent="0.25">
      <c r="A313" s="27" t="s">
        <v>1021</v>
      </c>
      <c r="B313" s="26" t="s">
        <v>187</v>
      </c>
      <c r="C313" s="10" t="s">
        <v>57</v>
      </c>
      <c r="D313" s="5">
        <v>7</v>
      </c>
      <c r="E313" s="12">
        <f t="shared" si="4"/>
        <v>3.5790431683735293</v>
      </c>
      <c r="F313" s="27"/>
      <c r="G313" s="27"/>
      <c r="I313" s="57"/>
    </row>
    <row r="314" spans="1:9" x14ac:dyDescent="0.25">
      <c r="A314" s="27"/>
      <c r="B314" s="6"/>
      <c r="C314" s="39"/>
      <c r="D314" s="40"/>
      <c r="E314" s="12"/>
      <c r="F314" s="27"/>
      <c r="G314" s="27"/>
      <c r="I314" s="57"/>
    </row>
    <row r="315" spans="1:9" ht="15" customHeight="1" x14ac:dyDescent="0.25">
      <c r="A315" s="27"/>
      <c r="B315" s="102" t="s">
        <v>286</v>
      </c>
      <c r="C315" s="39"/>
      <c r="D315" s="40"/>
      <c r="E315" s="12"/>
      <c r="F315" s="27"/>
      <c r="G315" s="27"/>
      <c r="I315" s="57"/>
    </row>
    <row r="316" spans="1:9" x14ac:dyDescent="0.25">
      <c r="A316" s="27"/>
      <c r="B316" s="29" t="s">
        <v>285</v>
      </c>
      <c r="C316" s="39"/>
      <c r="D316" s="40"/>
      <c r="E316" s="12"/>
      <c r="F316" s="27"/>
      <c r="G316" s="27"/>
      <c r="I316" s="57"/>
    </row>
    <row r="317" spans="1:9" x14ac:dyDescent="0.25">
      <c r="A317" s="27"/>
      <c r="B317" s="33" t="s">
        <v>284</v>
      </c>
      <c r="C317" s="39"/>
      <c r="D317" s="40"/>
      <c r="E317" s="12"/>
      <c r="F317" s="27"/>
      <c r="G317" s="27"/>
      <c r="I317" s="57"/>
    </row>
    <row r="318" spans="1:9" x14ac:dyDescent="0.25">
      <c r="A318" s="27" t="s">
        <v>1054</v>
      </c>
      <c r="B318" s="6" t="s">
        <v>283</v>
      </c>
      <c r="C318" s="10" t="s">
        <v>57</v>
      </c>
      <c r="D318" s="4">
        <v>90</v>
      </c>
      <c r="E318" s="12">
        <f t="shared" ref="E318:E349" si="5">D318/1.95583</f>
        <v>46.016269307659663</v>
      </c>
      <c r="F318" s="27"/>
      <c r="G318" s="27"/>
      <c r="I318" s="57"/>
    </row>
    <row r="319" spans="1:9" x14ac:dyDescent="0.25">
      <c r="A319" s="27" t="s">
        <v>1078</v>
      </c>
      <c r="B319" s="6" t="s">
        <v>282</v>
      </c>
      <c r="C319" s="10" t="s">
        <v>57</v>
      </c>
      <c r="D319" s="4">
        <v>180</v>
      </c>
      <c r="E319" s="12">
        <f t="shared" si="5"/>
        <v>92.032538615319325</v>
      </c>
      <c r="F319" s="27"/>
      <c r="G319" s="27"/>
      <c r="I319" s="57"/>
    </row>
    <row r="320" spans="1:9" x14ac:dyDescent="0.25">
      <c r="A320" s="27" t="s">
        <v>1066</v>
      </c>
      <c r="B320" s="6" t="s">
        <v>281</v>
      </c>
      <c r="C320" s="10" t="s">
        <v>57</v>
      </c>
      <c r="D320" s="4">
        <v>190</v>
      </c>
      <c r="E320" s="12">
        <f t="shared" si="5"/>
        <v>97.145457427281514</v>
      </c>
      <c r="F320" s="27"/>
      <c r="G320" s="27"/>
      <c r="I320" s="57"/>
    </row>
    <row r="321" spans="1:9" x14ac:dyDescent="0.25">
      <c r="A321" s="27" t="s">
        <v>1077</v>
      </c>
      <c r="B321" s="6" t="s">
        <v>280</v>
      </c>
      <c r="C321" s="10" t="s">
        <v>57</v>
      </c>
      <c r="D321" s="4">
        <v>170</v>
      </c>
      <c r="E321" s="12">
        <f t="shared" si="5"/>
        <v>86.919619803357151</v>
      </c>
      <c r="F321" s="27"/>
      <c r="G321" s="27"/>
      <c r="I321" s="57"/>
    </row>
    <row r="322" spans="1:9" x14ac:dyDescent="0.25">
      <c r="A322" s="27" t="s">
        <v>1065</v>
      </c>
      <c r="B322" s="6" t="s">
        <v>279</v>
      </c>
      <c r="C322" s="10" t="s">
        <v>57</v>
      </c>
      <c r="D322" s="4">
        <v>150</v>
      </c>
      <c r="E322" s="12">
        <f t="shared" si="5"/>
        <v>76.693782179432773</v>
      </c>
      <c r="F322" s="27"/>
      <c r="G322" s="27"/>
      <c r="I322" s="57"/>
    </row>
    <row r="323" spans="1:9" x14ac:dyDescent="0.25">
      <c r="A323" s="27" t="s">
        <v>1076</v>
      </c>
      <c r="B323" s="6" t="s">
        <v>278</v>
      </c>
      <c r="C323" s="10" t="s">
        <v>57</v>
      </c>
      <c r="D323" s="4">
        <v>140</v>
      </c>
      <c r="E323" s="12">
        <f t="shared" si="5"/>
        <v>71.580863367470585</v>
      </c>
      <c r="F323" s="27"/>
      <c r="G323" s="27"/>
      <c r="I323" s="57"/>
    </row>
    <row r="324" spans="1:9" x14ac:dyDescent="0.25">
      <c r="A324" s="27" t="s">
        <v>1075</v>
      </c>
      <c r="B324" s="6" t="s">
        <v>277</v>
      </c>
      <c r="C324" s="10" t="s">
        <v>57</v>
      </c>
      <c r="D324" s="4">
        <v>150</v>
      </c>
      <c r="E324" s="12">
        <f t="shared" si="5"/>
        <v>76.693782179432773</v>
      </c>
      <c r="F324" s="27"/>
      <c r="G324" s="27"/>
      <c r="I324" s="57"/>
    </row>
    <row r="325" spans="1:9" x14ac:dyDescent="0.25">
      <c r="A325" s="27" t="s">
        <v>1074</v>
      </c>
      <c r="B325" s="6" t="s">
        <v>276</v>
      </c>
      <c r="C325" s="10" t="s">
        <v>57</v>
      </c>
      <c r="D325" s="4">
        <v>165</v>
      </c>
      <c r="E325" s="12">
        <f t="shared" si="5"/>
        <v>84.363160397376049</v>
      </c>
      <c r="F325" s="27"/>
      <c r="G325" s="27"/>
      <c r="I325" s="57"/>
    </row>
    <row r="326" spans="1:9" ht="13.5" customHeight="1" x14ac:dyDescent="0.25">
      <c r="A326" s="27" t="s">
        <v>1079</v>
      </c>
      <c r="B326" s="6" t="s">
        <v>275</v>
      </c>
      <c r="C326" s="10" t="s">
        <v>57</v>
      </c>
      <c r="D326" s="4">
        <v>200</v>
      </c>
      <c r="E326" s="12">
        <f t="shared" si="5"/>
        <v>102.2583762392437</v>
      </c>
      <c r="F326" s="27"/>
      <c r="G326" s="27"/>
      <c r="I326" s="57"/>
    </row>
    <row r="327" spans="1:9" x14ac:dyDescent="0.25">
      <c r="A327" s="27" t="s">
        <v>1071</v>
      </c>
      <c r="B327" s="6" t="s">
        <v>274</v>
      </c>
      <c r="C327" s="10" t="s">
        <v>57</v>
      </c>
      <c r="D327" s="4">
        <v>110</v>
      </c>
      <c r="E327" s="12">
        <f t="shared" si="5"/>
        <v>56.242106931584033</v>
      </c>
      <c r="F327" s="27"/>
      <c r="G327" s="27"/>
      <c r="I327" s="57"/>
    </row>
    <row r="328" spans="1:9" x14ac:dyDescent="0.25">
      <c r="A328" s="27" t="s">
        <v>1069</v>
      </c>
      <c r="B328" s="6" t="s">
        <v>273</v>
      </c>
      <c r="C328" s="10" t="s">
        <v>57</v>
      </c>
      <c r="D328" s="4">
        <v>190</v>
      </c>
      <c r="E328" s="12">
        <f t="shared" si="5"/>
        <v>97.145457427281514</v>
      </c>
      <c r="F328" s="27"/>
      <c r="G328" s="27"/>
      <c r="I328" s="57"/>
    </row>
    <row r="329" spans="1:9" x14ac:dyDescent="0.25">
      <c r="A329" s="27" t="s">
        <v>1067</v>
      </c>
      <c r="B329" s="6" t="s">
        <v>272</v>
      </c>
      <c r="C329" s="10" t="s">
        <v>57</v>
      </c>
      <c r="D329" s="4">
        <v>125</v>
      </c>
      <c r="E329" s="12">
        <f t="shared" si="5"/>
        <v>63.911485149527309</v>
      </c>
      <c r="F329" s="27"/>
      <c r="G329" s="27"/>
      <c r="I329" s="57"/>
    </row>
    <row r="330" spans="1:9" x14ac:dyDescent="0.25">
      <c r="A330" s="27" t="s">
        <v>1068</v>
      </c>
      <c r="B330" s="6" t="s">
        <v>271</v>
      </c>
      <c r="C330" s="10" t="s">
        <v>57</v>
      </c>
      <c r="D330" s="4">
        <v>125</v>
      </c>
      <c r="E330" s="12">
        <f t="shared" si="5"/>
        <v>63.911485149527309</v>
      </c>
      <c r="F330" s="27"/>
      <c r="G330" s="27"/>
      <c r="I330" s="57"/>
    </row>
    <row r="331" spans="1:9" x14ac:dyDescent="0.25">
      <c r="A331" s="27" t="s">
        <v>1070</v>
      </c>
      <c r="B331" s="6" t="s">
        <v>270</v>
      </c>
      <c r="C331" s="10" t="s">
        <v>57</v>
      </c>
      <c r="D331" s="4">
        <v>180</v>
      </c>
      <c r="E331" s="12">
        <f t="shared" si="5"/>
        <v>92.032538615319325</v>
      </c>
      <c r="F331" s="27"/>
      <c r="G331" s="27"/>
      <c r="I331" s="57"/>
    </row>
    <row r="332" spans="1:9" x14ac:dyDescent="0.25">
      <c r="A332" s="27" t="s">
        <v>1064</v>
      </c>
      <c r="B332" s="6" t="s">
        <v>269</v>
      </c>
      <c r="C332" s="10" t="s">
        <v>57</v>
      </c>
      <c r="D332" s="4">
        <v>150</v>
      </c>
      <c r="E332" s="12">
        <f t="shared" si="5"/>
        <v>76.693782179432773</v>
      </c>
      <c r="F332" s="27"/>
      <c r="G332" s="27"/>
      <c r="I332" s="57"/>
    </row>
    <row r="333" spans="1:9" x14ac:dyDescent="0.25">
      <c r="A333" s="27" t="s">
        <v>1063</v>
      </c>
      <c r="B333" s="6" t="s">
        <v>268</v>
      </c>
      <c r="C333" s="10" t="s">
        <v>57</v>
      </c>
      <c r="D333" s="4">
        <v>180</v>
      </c>
      <c r="E333" s="12">
        <f t="shared" si="5"/>
        <v>92.032538615319325</v>
      </c>
      <c r="F333" s="27"/>
      <c r="G333" s="27"/>
      <c r="I333" s="57"/>
    </row>
    <row r="334" spans="1:9" x14ac:dyDescent="0.25">
      <c r="A334" s="27" t="s">
        <v>1052</v>
      </c>
      <c r="B334" s="6" t="s">
        <v>267</v>
      </c>
      <c r="C334" s="10" t="s">
        <v>57</v>
      </c>
      <c r="D334" s="4">
        <v>150</v>
      </c>
      <c r="E334" s="12">
        <f t="shared" si="5"/>
        <v>76.693782179432773</v>
      </c>
      <c r="F334" s="27"/>
      <c r="G334" s="27"/>
      <c r="I334" s="57"/>
    </row>
    <row r="335" spans="1:9" x14ac:dyDescent="0.25">
      <c r="A335" s="27" t="s">
        <v>1062</v>
      </c>
      <c r="B335" s="6" t="s">
        <v>266</v>
      </c>
      <c r="C335" s="10" t="s">
        <v>57</v>
      </c>
      <c r="D335" s="4">
        <v>150</v>
      </c>
      <c r="E335" s="12">
        <f t="shared" si="5"/>
        <v>76.693782179432773</v>
      </c>
      <c r="F335" s="27"/>
      <c r="G335" s="27"/>
      <c r="I335" s="57"/>
    </row>
    <row r="336" spans="1:9" x14ac:dyDescent="0.25">
      <c r="A336" s="27" t="s">
        <v>1055</v>
      </c>
      <c r="B336" s="6" t="s">
        <v>265</v>
      </c>
      <c r="C336" s="10" t="s">
        <v>57</v>
      </c>
      <c r="D336" s="4">
        <v>180</v>
      </c>
      <c r="E336" s="12">
        <f t="shared" si="5"/>
        <v>92.032538615319325</v>
      </c>
      <c r="F336" s="27"/>
      <c r="G336" s="27"/>
      <c r="I336" s="57"/>
    </row>
    <row r="337" spans="1:9" x14ac:dyDescent="0.25">
      <c r="A337" s="27" t="s">
        <v>1061</v>
      </c>
      <c r="B337" s="6" t="s">
        <v>264</v>
      </c>
      <c r="C337" s="10" t="s">
        <v>57</v>
      </c>
      <c r="D337" s="4">
        <v>90</v>
      </c>
      <c r="E337" s="12">
        <f t="shared" si="5"/>
        <v>46.016269307659663</v>
      </c>
      <c r="F337" s="27"/>
      <c r="G337" s="27"/>
      <c r="I337" s="57"/>
    </row>
    <row r="338" spans="1:9" x14ac:dyDescent="0.25">
      <c r="A338" s="27" t="s">
        <v>1060</v>
      </c>
      <c r="B338" s="6" t="s">
        <v>263</v>
      </c>
      <c r="C338" s="10" t="s">
        <v>57</v>
      </c>
      <c r="D338" s="4">
        <v>90</v>
      </c>
      <c r="E338" s="12">
        <f t="shared" si="5"/>
        <v>46.016269307659663</v>
      </c>
      <c r="F338" s="27"/>
      <c r="G338" s="27"/>
      <c r="I338" s="57"/>
    </row>
    <row r="339" spans="1:9" x14ac:dyDescent="0.25">
      <c r="A339" s="27" t="s">
        <v>1073</v>
      </c>
      <c r="B339" s="6" t="s">
        <v>262</v>
      </c>
      <c r="C339" s="10" t="s">
        <v>57</v>
      </c>
      <c r="D339" s="4">
        <v>90</v>
      </c>
      <c r="E339" s="12">
        <f t="shared" si="5"/>
        <v>46.016269307659663</v>
      </c>
      <c r="F339" s="27"/>
      <c r="G339" s="27"/>
      <c r="I339" s="57"/>
    </row>
    <row r="340" spans="1:9" x14ac:dyDescent="0.25">
      <c r="A340" s="27" t="s">
        <v>1072</v>
      </c>
      <c r="B340" s="6" t="s">
        <v>261</v>
      </c>
      <c r="C340" s="10" t="s">
        <v>57</v>
      </c>
      <c r="D340" s="4">
        <v>90</v>
      </c>
      <c r="E340" s="12">
        <f t="shared" si="5"/>
        <v>46.016269307659663</v>
      </c>
      <c r="F340" s="27"/>
      <c r="G340" s="27"/>
      <c r="I340" s="57"/>
    </row>
    <row r="341" spans="1:9" x14ac:dyDescent="0.25">
      <c r="A341" s="27" t="s">
        <v>1059</v>
      </c>
      <c r="B341" s="6" t="s">
        <v>260</v>
      </c>
      <c r="C341" s="10" t="s">
        <v>57</v>
      </c>
      <c r="D341" s="4">
        <v>200</v>
      </c>
      <c r="E341" s="12">
        <f t="shared" si="5"/>
        <v>102.2583762392437</v>
      </c>
      <c r="F341" s="27"/>
      <c r="G341" s="27"/>
      <c r="I341" s="57"/>
    </row>
    <row r="342" spans="1:9" x14ac:dyDescent="0.25">
      <c r="A342" s="27" t="s">
        <v>1053</v>
      </c>
      <c r="B342" s="6" t="s">
        <v>259</v>
      </c>
      <c r="C342" s="10" t="s">
        <v>57</v>
      </c>
      <c r="D342" s="4">
        <v>160</v>
      </c>
      <c r="E342" s="12">
        <f t="shared" si="5"/>
        <v>81.806700991394962</v>
      </c>
      <c r="F342" s="27"/>
      <c r="G342" s="27"/>
      <c r="I342" s="57"/>
    </row>
    <row r="343" spans="1:9" x14ac:dyDescent="0.25">
      <c r="A343" s="27" t="s">
        <v>1058</v>
      </c>
      <c r="B343" s="6" t="s">
        <v>258</v>
      </c>
      <c r="C343" s="10" t="s">
        <v>57</v>
      </c>
      <c r="D343" s="4">
        <v>180</v>
      </c>
      <c r="E343" s="12">
        <f t="shared" si="5"/>
        <v>92.032538615319325</v>
      </c>
      <c r="F343" s="27"/>
      <c r="G343" s="27"/>
      <c r="I343" s="57"/>
    </row>
    <row r="344" spans="1:9" x14ac:dyDescent="0.25">
      <c r="A344" s="27" t="s">
        <v>1080</v>
      </c>
      <c r="B344" s="6" t="s">
        <v>257</v>
      </c>
      <c r="C344" s="10" t="s">
        <v>57</v>
      </c>
      <c r="D344" s="4">
        <v>200</v>
      </c>
      <c r="E344" s="12">
        <f t="shared" si="5"/>
        <v>102.2583762392437</v>
      </c>
      <c r="F344" s="27"/>
      <c r="G344" s="27"/>
      <c r="I344" s="57"/>
    </row>
    <row r="345" spans="1:9" x14ac:dyDescent="0.25">
      <c r="A345" s="27" t="s">
        <v>1057</v>
      </c>
      <c r="B345" s="6" t="s">
        <v>256</v>
      </c>
      <c r="C345" s="10" t="s">
        <v>57</v>
      </c>
      <c r="D345" s="4">
        <v>150</v>
      </c>
      <c r="E345" s="12">
        <f t="shared" si="5"/>
        <v>76.693782179432773</v>
      </c>
      <c r="F345" s="27"/>
      <c r="G345" s="27"/>
      <c r="I345" s="57"/>
    </row>
    <row r="346" spans="1:9" x14ac:dyDescent="0.25">
      <c r="A346" s="27" t="s">
        <v>1056</v>
      </c>
      <c r="B346" s="6" t="s">
        <v>255</v>
      </c>
      <c r="C346" s="10" t="s">
        <v>57</v>
      </c>
      <c r="D346" s="4">
        <v>110</v>
      </c>
      <c r="E346" s="12">
        <f t="shared" si="5"/>
        <v>56.242106931584033</v>
      </c>
      <c r="F346" s="27"/>
      <c r="G346" s="27"/>
      <c r="I346" s="57"/>
    </row>
    <row r="347" spans="1:9" x14ac:dyDescent="0.25">
      <c r="A347" s="27" t="s">
        <v>1051</v>
      </c>
      <c r="B347" s="6" t="s">
        <v>254</v>
      </c>
      <c r="C347" s="10" t="s">
        <v>57</v>
      </c>
      <c r="D347" s="4">
        <v>130</v>
      </c>
      <c r="E347" s="12">
        <f t="shared" si="5"/>
        <v>66.46794455550841</v>
      </c>
      <c r="F347" s="27"/>
      <c r="G347" s="27"/>
      <c r="I347" s="57"/>
    </row>
    <row r="348" spans="1:9" ht="30" x14ac:dyDescent="0.25">
      <c r="A348" s="27"/>
      <c r="B348" s="6" t="s">
        <v>253</v>
      </c>
      <c r="C348" s="10" t="s">
        <v>57</v>
      </c>
      <c r="D348" s="4">
        <v>30</v>
      </c>
      <c r="E348" s="12">
        <f t="shared" si="5"/>
        <v>15.338756435886555</v>
      </c>
      <c r="F348" s="27"/>
      <c r="G348" s="27"/>
      <c r="I348" s="57"/>
    </row>
    <row r="349" spans="1:9" ht="30" x14ac:dyDescent="0.25">
      <c r="A349" s="27"/>
      <c r="B349" s="6" t="s">
        <v>252</v>
      </c>
      <c r="C349" s="10" t="s">
        <v>57</v>
      </c>
      <c r="D349" s="4">
        <v>50</v>
      </c>
      <c r="E349" s="12">
        <f t="shared" si="5"/>
        <v>25.564594059810926</v>
      </c>
      <c r="F349" s="27"/>
      <c r="G349" s="27"/>
      <c r="I349" s="57"/>
    </row>
    <row r="350" spans="1:9" x14ac:dyDescent="0.25">
      <c r="A350" s="27"/>
      <c r="B350" s="6"/>
      <c r="C350" s="39"/>
      <c r="D350" s="40"/>
      <c r="E350" s="40"/>
      <c r="F350" s="27"/>
      <c r="G350" s="27"/>
      <c r="I350" s="57"/>
    </row>
    <row r="351" spans="1:9" x14ac:dyDescent="0.25">
      <c r="A351" s="27"/>
      <c r="B351" s="29" t="s">
        <v>287</v>
      </c>
      <c r="C351" s="39"/>
      <c r="D351" s="40"/>
      <c r="E351" s="40"/>
      <c r="F351" s="27"/>
      <c r="G351" s="27"/>
      <c r="I351" s="57"/>
    </row>
    <row r="352" spans="1:9" x14ac:dyDescent="0.25">
      <c r="A352" s="27"/>
      <c r="B352" s="29" t="s">
        <v>288</v>
      </c>
      <c r="C352" s="39"/>
      <c r="D352" s="40"/>
      <c r="E352" s="40"/>
      <c r="F352" s="27"/>
      <c r="G352" s="27"/>
      <c r="I352" s="57"/>
    </row>
    <row r="353" spans="1:9" ht="60" x14ac:dyDescent="0.25">
      <c r="A353" s="27" t="s">
        <v>1081</v>
      </c>
      <c r="B353" s="6" t="s">
        <v>289</v>
      </c>
      <c r="C353" s="10" t="s">
        <v>57</v>
      </c>
      <c r="D353" s="40">
        <v>19</v>
      </c>
      <c r="E353" s="40">
        <f>D353/1.95583</f>
        <v>9.7145457427281521</v>
      </c>
      <c r="F353" s="27"/>
      <c r="G353" s="27"/>
      <c r="I353" s="57"/>
    </row>
    <row r="354" spans="1:9" x14ac:dyDescent="0.25">
      <c r="A354" s="27" t="s">
        <v>1084</v>
      </c>
      <c r="B354" s="6" t="s">
        <v>290</v>
      </c>
      <c r="C354" s="10" t="s">
        <v>57</v>
      </c>
      <c r="D354" s="40">
        <v>23</v>
      </c>
      <c r="E354" s="40">
        <f t="shared" ref="E354:E360" si="6">D354/1.95583</f>
        <v>11.759713267513025</v>
      </c>
      <c r="F354" s="27"/>
      <c r="G354" s="27"/>
      <c r="I354" s="57"/>
    </row>
    <row r="355" spans="1:9" x14ac:dyDescent="0.25">
      <c r="A355" s="27" t="s">
        <v>1082</v>
      </c>
      <c r="B355" s="6" t="s">
        <v>291</v>
      </c>
      <c r="C355" s="10" t="s">
        <v>57</v>
      </c>
      <c r="D355" s="40">
        <v>43</v>
      </c>
      <c r="E355" s="40">
        <f t="shared" si="6"/>
        <v>21.985550891437395</v>
      </c>
      <c r="F355" s="27"/>
      <c r="G355" s="27"/>
      <c r="I355" s="57"/>
    </row>
    <row r="356" spans="1:9" x14ac:dyDescent="0.25">
      <c r="A356" s="27" t="s">
        <v>1083</v>
      </c>
      <c r="B356" s="6" t="s">
        <v>292</v>
      </c>
      <c r="C356" s="10" t="s">
        <v>57</v>
      </c>
      <c r="D356" s="40">
        <v>67</v>
      </c>
      <c r="E356" s="40">
        <f t="shared" si="6"/>
        <v>34.256556040146641</v>
      </c>
      <c r="F356" s="27"/>
      <c r="G356" s="27"/>
      <c r="I356" s="57"/>
    </row>
    <row r="357" spans="1:9" x14ac:dyDescent="0.25">
      <c r="A357" s="27"/>
      <c r="B357" s="6"/>
      <c r="C357" s="39"/>
      <c r="D357" s="40"/>
      <c r="E357" s="40">
        <f t="shared" si="6"/>
        <v>0</v>
      </c>
      <c r="F357" s="27"/>
      <c r="G357" s="27"/>
      <c r="I357" s="57"/>
    </row>
    <row r="358" spans="1:9" x14ac:dyDescent="0.25">
      <c r="A358" s="27"/>
      <c r="B358" s="29" t="s">
        <v>293</v>
      </c>
      <c r="C358" s="39"/>
      <c r="D358" s="40"/>
      <c r="E358" s="40">
        <f t="shared" si="6"/>
        <v>0</v>
      </c>
      <c r="F358" s="27"/>
      <c r="G358" s="27"/>
      <c r="I358" s="57"/>
    </row>
    <row r="359" spans="1:9" x14ac:dyDescent="0.25">
      <c r="A359" s="27" t="s">
        <v>1085</v>
      </c>
      <c r="B359" s="6" t="s">
        <v>294</v>
      </c>
      <c r="C359" s="10" t="s">
        <v>57</v>
      </c>
      <c r="D359" s="40">
        <v>80</v>
      </c>
      <c r="E359" s="40">
        <f t="shared" si="6"/>
        <v>40.903350495697481</v>
      </c>
      <c r="F359" s="27"/>
      <c r="G359" s="27"/>
      <c r="I359" s="57"/>
    </row>
    <row r="360" spans="1:9" x14ac:dyDescent="0.25">
      <c r="A360" s="27" t="s">
        <v>1086</v>
      </c>
      <c r="B360" s="6" t="s">
        <v>295</v>
      </c>
      <c r="C360" s="10" t="s">
        <v>57</v>
      </c>
      <c r="D360" s="40">
        <v>3025</v>
      </c>
      <c r="E360" s="40">
        <f t="shared" si="6"/>
        <v>1546.657940618561</v>
      </c>
      <c r="F360" s="27"/>
      <c r="G360" s="27"/>
      <c r="I360" s="57"/>
    </row>
    <row r="361" spans="1:9" x14ac:dyDescent="0.25">
      <c r="A361" s="27"/>
      <c r="B361" s="6" t="s">
        <v>296</v>
      </c>
      <c r="C361" s="39"/>
      <c r="D361" s="40"/>
      <c r="E361" s="40"/>
      <c r="F361" s="27"/>
      <c r="G361" s="27"/>
      <c r="I361" s="57"/>
    </row>
    <row r="362" spans="1:9" x14ac:dyDescent="0.25">
      <c r="A362" s="27"/>
      <c r="B362" s="29" t="s">
        <v>297</v>
      </c>
      <c r="C362" s="39"/>
      <c r="D362" s="40"/>
      <c r="E362" s="40"/>
      <c r="F362" s="27"/>
      <c r="G362" s="27"/>
      <c r="I362" s="57"/>
    </row>
    <row r="363" spans="1:9" ht="30" x14ac:dyDescent="0.25">
      <c r="A363" s="27"/>
      <c r="B363" s="92" t="s">
        <v>298</v>
      </c>
      <c r="C363" s="39"/>
      <c r="D363" s="40"/>
      <c r="E363" s="40"/>
      <c r="F363" s="27"/>
      <c r="G363" s="27"/>
      <c r="I363" s="57"/>
    </row>
    <row r="364" spans="1:9" x14ac:dyDescent="0.25">
      <c r="A364" s="27"/>
      <c r="B364" s="6"/>
      <c r="C364" s="39"/>
      <c r="D364" s="40"/>
      <c r="E364" s="40"/>
      <c r="F364" s="27"/>
      <c r="G364" s="27"/>
      <c r="I364" s="57"/>
    </row>
    <row r="365" spans="1:9" ht="15.75" x14ac:dyDescent="0.25">
      <c r="A365" s="27"/>
      <c r="B365" s="102" t="s">
        <v>2085</v>
      </c>
      <c r="C365" s="39"/>
      <c r="D365" s="40"/>
      <c r="E365" s="40"/>
      <c r="F365" s="27"/>
      <c r="G365" s="27"/>
      <c r="I365" s="57"/>
    </row>
    <row r="366" spans="1:9" x14ac:dyDescent="0.25">
      <c r="A366" s="27" t="s">
        <v>1134</v>
      </c>
      <c r="B366" s="6" t="s">
        <v>307</v>
      </c>
      <c r="C366" s="10" t="s">
        <v>57</v>
      </c>
      <c r="D366" s="46">
        <v>220</v>
      </c>
      <c r="E366" s="46">
        <f>D366/1.95583</f>
        <v>112.48421386316807</v>
      </c>
      <c r="F366" s="27"/>
      <c r="G366" s="27"/>
      <c r="I366" s="57"/>
    </row>
    <row r="367" spans="1:9" x14ac:dyDescent="0.25">
      <c r="A367" s="27" t="s">
        <v>1135</v>
      </c>
      <c r="B367" s="6" t="s">
        <v>306</v>
      </c>
      <c r="C367" s="10" t="s">
        <v>57</v>
      </c>
      <c r="D367" s="46">
        <v>220</v>
      </c>
      <c r="E367" s="46">
        <f t="shared" ref="E367:E429" si="7">D367/1.95583</f>
        <v>112.48421386316807</v>
      </c>
      <c r="F367" s="27"/>
      <c r="G367" s="27"/>
      <c r="I367" s="57"/>
    </row>
    <row r="368" spans="1:9" ht="15.75" customHeight="1" x14ac:dyDescent="0.25">
      <c r="A368" s="27" t="s">
        <v>1136</v>
      </c>
      <c r="B368" s="6" t="s">
        <v>305</v>
      </c>
      <c r="C368" s="10" t="s">
        <v>57</v>
      </c>
      <c r="D368" s="46">
        <v>240</v>
      </c>
      <c r="E368" s="46">
        <f t="shared" si="7"/>
        <v>122.71005148709244</v>
      </c>
      <c r="F368" s="27"/>
      <c r="G368" s="27"/>
      <c r="I368" s="57"/>
    </row>
    <row r="369" spans="1:9" x14ac:dyDescent="0.25">
      <c r="A369" s="27" t="s">
        <v>1137</v>
      </c>
      <c r="B369" s="6" t="s">
        <v>304</v>
      </c>
      <c r="C369" s="10" t="s">
        <v>57</v>
      </c>
      <c r="D369" s="46">
        <v>80</v>
      </c>
      <c r="E369" s="46">
        <f t="shared" si="7"/>
        <v>40.903350495697481</v>
      </c>
      <c r="F369" s="27"/>
      <c r="G369" s="27"/>
      <c r="I369" s="57"/>
    </row>
    <row r="370" spans="1:9" x14ac:dyDescent="0.25">
      <c r="A370" s="27" t="s">
        <v>1138</v>
      </c>
      <c r="B370" s="6" t="s">
        <v>303</v>
      </c>
      <c r="C370" s="10" t="s">
        <v>57</v>
      </c>
      <c r="D370" s="46">
        <v>100</v>
      </c>
      <c r="E370" s="46">
        <f t="shared" si="7"/>
        <v>51.129188119621851</v>
      </c>
      <c r="F370" s="27"/>
      <c r="G370" s="27"/>
      <c r="I370" s="57"/>
    </row>
    <row r="371" spans="1:9" x14ac:dyDescent="0.25">
      <c r="A371" s="27" t="s">
        <v>1139</v>
      </c>
      <c r="B371" s="6" t="s">
        <v>302</v>
      </c>
      <c r="C371" s="10" t="s">
        <v>57</v>
      </c>
      <c r="D371" s="46">
        <v>50</v>
      </c>
      <c r="E371" s="46">
        <f t="shared" si="7"/>
        <v>25.564594059810926</v>
      </c>
      <c r="F371" s="27"/>
      <c r="G371" s="27"/>
      <c r="I371" s="57"/>
    </row>
    <row r="372" spans="1:9" ht="18" customHeight="1" x14ac:dyDescent="0.25">
      <c r="A372" s="27" t="s">
        <v>1141</v>
      </c>
      <c r="B372" s="6" t="s">
        <v>301</v>
      </c>
      <c r="C372" s="10" t="s">
        <v>57</v>
      </c>
      <c r="D372" s="46">
        <v>39</v>
      </c>
      <c r="E372" s="46">
        <f t="shared" si="7"/>
        <v>19.940383366652522</v>
      </c>
      <c r="F372" s="27"/>
      <c r="G372" s="27"/>
      <c r="I372" s="57"/>
    </row>
    <row r="373" spans="1:9" x14ac:dyDescent="0.25">
      <c r="A373" s="27" t="s">
        <v>1140</v>
      </c>
      <c r="B373" s="6" t="s">
        <v>300</v>
      </c>
      <c r="C373" s="10" t="s">
        <v>57</v>
      </c>
      <c r="D373" s="46">
        <v>25</v>
      </c>
      <c r="E373" s="46">
        <f t="shared" si="7"/>
        <v>12.782297029905463</v>
      </c>
      <c r="F373" s="27"/>
      <c r="G373" s="27"/>
      <c r="I373" s="57"/>
    </row>
    <row r="374" spans="1:9" x14ac:dyDescent="0.25">
      <c r="A374" s="27"/>
      <c r="B374" s="6" t="s">
        <v>299</v>
      </c>
      <c r="C374" s="10" t="s">
        <v>57</v>
      </c>
      <c r="D374" s="46">
        <v>110</v>
      </c>
      <c r="E374" s="46">
        <f t="shared" si="7"/>
        <v>56.242106931584033</v>
      </c>
      <c r="F374" s="27"/>
      <c r="G374" s="27"/>
      <c r="I374" s="57"/>
    </row>
    <row r="375" spans="1:9" x14ac:dyDescent="0.25">
      <c r="A375" s="27"/>
      <c r="B375" s="6"/>
      <c r="C375" s="39"/>
      <c r="D375" s="40"/>
      <c r="E375" s="46"/>
      <c r="F375" s="27"/>
      <c r="G375" s="27"/>
      <c r="I375" s="57"/>
    </row>
    <row r="376" spans="1:9" ht="15.75" x14ac:dyDescent="0.25">
      <c r="A376" s="27"/>
      <c r="B376" s="102" t="s">
        <v>2086</v>
      </c>
      <c r="C376" s="39"/>
      <c r="D376" s="40"/>
      <c r="E376" s="46"/>
      <c r="F376" s="27"/>
      <c r="G376" s="27"/>
      <c r="I376" s="57"/>
    </row>
    <row r="377" spans="1:9" x14ac:dyDescent="0.25">
      <c r="A377" s="27" t="s">
        <v>1123</v>
      </c>
      <c r="B377" s="6" t="s">
        <v>321</v>
      </c>
      <c r="C377" s="10" t="s">
        <v>57</v>
      </c>
      <c r="D377" s="17">
        <v>21</v>
      </c>
      <c r="E377" s="46">
        <f t="shared" si="7"/>
        <v>10.737129505120588</v>
      </c>
      <c r="F377" s="27"/>
      <c r="G377" s="27"/>
      <c r="I377" s="57"/>
    </row>
    <row r="378" spans="1:9" x14ac:dyDescent="0.25">
      <c r="A378" s="27" t="s">
        <v>1122</v>
      </c>
      <c r="B378" s="6" t="s">
        <v>320</v>
      </c>
      <c r="C378" s="10" t="s">
        <v>57</v>
      </c>
      <c r="D378" s="17">
        <v>21</v>
      </c>
      <c r="E378" s="46">
        <f t="shared" si="7"/>
        <v>10.737129505120588</v>
      </c>
      <c r="F378" s="27"/>
      <c r="G378" s="27"/>
      <c r="I378" s="57"/>
    </row>
    <row r="379" spans="1:9" x14ac:dyDescent="0.25">
      <c r="A379" s="27" t="s">
        <v>1121</v>
      </c>
      <c r="B379" s="6" t="s">
        <v>319</v>
      </c>
      <c r="C379" s="10" t="s">
        <v>57</v>
      </c>
      <c r="D379" s="17">
        <v>21</v>
      </c>
      <c r="E379" s="46">
        <f t="shared" si="7"/>
        <v>10.737129505120588</v>
      </c>
      <c r="F379" s="27"/>
      <c r="G379" s="27"/>
      <c r="I379" s="57"/>
    </row>
    <row r="380" spans="1:9" x14ac:dyDescent="0.25">
      <c r="A380" s="27" t="s">
        <v>1127</v>
      </c>
      <c r="B380" s="6" t="s">
        <v>318</v>
      </c>
      <c r="C380" s="10" t="s">
        <v>57</v>
      </c>
      <c r="D380" s="17">
        <v>12</v>
      </c>
      <c r="E380" s="46">
        <f t="shared" si="7"/>
        <v>6.1355025743546223</v>
      </c>
      <c r="F380" s="27"/>
      <c r="G380" s="27"/>
      <c r="I380" s="57"/>
    </row>
    <row r="381" spans="1:9" x14ac:dyDescent="0.25">
      <c r="A381" s="27" t="s">
        <v>1127</v>
      </c>
      <c r="B381" s="6" t="s">
        <v>317</v>
      </c>
      <c r="C381" s="10" t="s">
        <v>57</v>
      </c>
      <c r="D381" s="17">
        <v>12</v>
      </c>
      <c r="E381" s="46">
        <f t="shared" si="7"/>
        <v>6.1355025743546223</v>
      </c>
      <c r="F381" s="27"/>
      <c r="G381" s="27"/>
      <c r="I381" s="57"/>
    </row>
    <row r="382" spans="1:9" x14ac:dyDescent="0.25">
      <c r="A382" s="27" t="s">
        <v>1126</v>
      </c>
      <c r="B382" s="6" t="s">
        <v>316</v>
      </c>
      <c r="C382" s="10" t="s">
        <v>57</v>
      </c>
      <c r="D382" s="17">
        <v>10</v>
      </c>
      <c r="E382" s="46">
        <f t="shared" si="7"/>
        <v>5.1129188119621851</v>
      </c>
      <c r="F382" s="27"/>
      <c r="G382" s="27"/>
      <c r="I382" s="57"/>
    </row>
    <row r="383" spans="1:9" x14ac:dyDescent="0.25">
      <c r="A383" s="27" t="s">
        <v>1125</v>
      </c>
      <c r="B383" s="6" t="s">
        <v>315</v>
      </c>
      <c r="C383" s="10" t="s">
        <v>57</v>
      </c>
      <c r="D383" s="17">
        <v>10</v>
      </c>
      <c r="E383" s="46">
        <f t="shared" si="7"/>
        <v>5.1129188119621851</v>
      </c>
      <c r="F383" s="27"/>
      <c r="G383" s="27"/>
      <c r="I383" s="57"/>
    </row>
    <row r="384" spans="1:9" x14ac:dyDescent="0.25">
      <c r="A384" s="27" t="s">
        <v>1124</v>
      </c>
      <c r="B384" s="6" t="s">
        <v>314</v>
      </c>
      <c r="C384" s="10" t="s">
        <v>57</v>
      </c>
      <c r="D384" s="17">
        <v>19</v>
      </c>
      <c r="E384" s="46">
        <f t="shared" si="7"/>
        <v>9.7145457427281521</v>
      </c>
      <c r="F384" s="27"/>
      <c r="G384" s="27"/>
      <c r="I384" s="57"/>
    </row>
    <row r="385" spans="1:9" x14ac:dyDescent="0.25">
      <c r="A385" s="27" t="s">
        <v>1132</v>
      </c>
      <c r="B385" s="6" t="s">
        <v>313</v>
      </c>
      <c r="C385" s="10" t="s">
        <v>57</v>
      </c>
      <c r="D385" s="17">
        <v>12</v>
      </c>
      <c r="E385" s="46">
        <f t="shared" si="7"/>
        <v>6.1355025743546223</v>
      </c>
      <c r="F385" s="27"/>
      <c r="G385" s="27"/>
      <c r="I385" s="57"/>
    </row>
    <row r="386" spans="1:9" x14ac:dyDescent="0.25">
      <c r="A386" s="27" t="s">
        <v>1131</v>
      </c>
      <c r="B386" s="6" t="s">
        <v>312</v>
      </c>
      <c r="C386" s="10" t="s">
        <v>57</v>
      </c>
      <c r="D386" s="17">
        <v>12</v>
      </c>
      <c r="E386" s="46">
        <f t="shared" si="7"/>
        <v>6.1355025743546223</v>
      </c>
      <c r="F386" s="27"/>
      <c r="G386" s="27"/>
      <c r="I386" s="57"/>
    </row>
    <row r="387" spans="1:9" x14ac:dyDescent="0.25">
      <c r="A387" s="27" t="s">
        <v>1133</v>
      </c>
      <c r="B387" s="6" t="s">
        <v>311</v>
      </c>
      <c r="C387" s="10" t="s">
        <v>57</v>
      </c>
      <c r="D387" s="17">
        <v>7</v>
      </c>
      <c r="E387" s="46">
        <f t="shared" si="7"/>
        <v>3.5790431683735293</v>
      </c>
      <c r="F387" s="27"/>
      <c r="G387" s="27"/>
      <c r="I387" s="57"/>
    </row>
    <row r="388" spans="1:9" x14ac:dyDescent="0.25">
      <c r="A388" s="27" t="s">
        <v>1130</v>
      </c>
      <c r="B388" s="6" t="s">
        <v>310</v>
      </c>
      <c r="C388" s="10" t="s">
        <v>57</v>
      </c>
      <c r="D388" s="17">
        <v>9</v>
      </c>
      <c r="E388" s="46">
        <f t="shared" si="7"/>
        <v>4.6016269307659661</v>
      </c>
      <c r="F388" s="27"/>
      <c r="G388" s="27"/>
      <c r="I388" s="57"/>
    </row>
    <row r="389" spans="1:9" x14ac:dyDescent="0.25">
      <c r="A389" s="27" t="s">
        <v>1129</v>
      </c>
      <c r="B389" s="6" t="s">
        <v>309</v>
      </c>
      <c r="C389" s="10" t="s">
        <v>57</v>
      </c>
      <c r="D389" s="18">
        <v>31</v>
      </c>
      <c r="E389" s="46">
        <f t="shared" si="7"/>
        <v>15.850048317082774</v>
      </c>
      <c r="F389" s="27"/>
      <c r="G389" s="27"/>
      <c r="I389" s="57"/>
    </row>
    <row r="390" spans="1:9" x14ac:dyDescent="0.25">
      <c r="A390" s="27" t="s">
        <v>1128</v>
      </c>
      <c r="B390" s="6" t="s">
        <v>308</v>
      </c>
      <c r="C390" s="10" t="s">
        <v>57</v>
      </c>
      <c r="D390" s="17">
        <v>15</v>
      </c>
      <c r="E390" s="46">
        <f t="shared" si="7"/>
        <v>7.6693782179432777</v>
      </c>
      <c r="F390" s="27"/>
      <c r="G390" s="27"/>
      <c r="I390" s="57"/>
    </row>
    <row r="391" spans="1:9" x14ac:dyDescent="0.25">
      <c r="A391" s="27"/>
      <c r="B391" s="6"/>
      <c r="C391" s="39"/>
      <c r="D391" s="40"/>
      <c r="E391" s="46"/>
      <c r="F391" s="27"/>
      <c r="G391" s="27"/>
      <c r="I391" s="57"/>
    </row>
    <row r="392" spans="1:9" ht="15.75" x14ac:dyDescent="0.25">
      <c r="A392" s="27"/>
      <c r="B392" s="102" t="s">
        <v>2087</v>
      </c>
      <c r="C392" s="39"/>
      <c r="D392" s="40"/>
      <c r="E392" s="46"/>
      <c r="F392" s="27"/>
      <c r="G392" s="27"/>
      <c r="I392" s="57"/>
    </row>
    <row r="393" spans="1:9" x14ac:dyDescent="0.25">
      <c r="A393" s="27" t="s">
        <v>1089</v>
      </c>
      <c r="B393" s="6" t="s">
        <v>322</v>
      </c>
      <c r="C393" s="10" t="s">
        <v>57</v>
      </c>
      <c r="D393" s="17">
        <v>9</v>
      </c>
      <c r="E393" s="46">
        <f t="shared" si="7"/>
        <v>4.6016269307659661</v>
      </c>
      <c r="F393" s="27"/>
      <c r="G393" s="27"/>
      <c r="I393" s="57"/>
    </row>
    <row r="394" spans="1:9" x14ac:dyDescent="0.25">
      <c r="A394" s="27" t="s">
        <v>1091</v>
      </c>
      <c r="B394" s="6" t="s">
        <v>323</v>
      </c>
      <c r="C394" s="10" t="s">
        <v>57</v>
      </c>
      <c r="D394" s="17">
        <v>5</v>
      </c>
      <c r="E394" s="46">
        <f t="shared" si="7"/>
        <v>2.5564594059810926</v>
      </c>
      <c r="F394" s="27"/>
      <c r="G394" s="27"/>
      <c r="I394" s="57"/>
    </row>
    <row r="395" spans="1:9" x14ac:dyDescent="0.25">
      <c r="A395" s="27" t="s">
        <v>1088</v>
      </c>
      <c r="B395" s="6" t="s">
        <v>324</v>
      </c>
      <c r="C395" s="10" t="s">
        <v>57</v>
      </c>
      <c r="D395" s="17">
        <v>5</v>
      </c>
      <c r="E395" s="46">
        <f t="shared" si="7"/>
        <v>2.5564594059810926</v>
      </c>
      <c r="F395" s="27"/>
      <c r="G395" s="27"/>
      <c r="I395" s="57"/>
    </row>
    <row r="396" spans="1:9" ht="16.5" customHeight="1" x14ac:dyDescent="0.25">
      <c r="A396" s="27" t="s">
        <v>1090</v>
      </c>
      <c r="B396" s="6" t="s">
        <v>325</v>
      </c>
      <c r="C396" s="10" t="s">
        <v>57</v>
      </c>
      <c r="D396" s="17">
        <v>5</v>
      </c>
      <c r="E396" s="46">
        <f t="shared" si="7"/>
        <v>2.5564594059810926</v>
      </c>
      <c r="F396" s="27"/>
      <c r="G396" s="27"/>
      <c r="I396" s="57"/>
    </row>
    <row r="397" spans="1:9" x14ac:dyDescent="0.25">
      <c r="A397" s="27" t="s">
        <v>1043</v>
      </c>
      <c r="B397" s="6" t="s">
        <v>326</v>
      </c>
      <c r="C397" s="10" t="s">
        <v>57</v>
      </c>
      <c r="D397" s="17">
        <v>10</v>
      </c>
      <c r="E397" s="46">
        <f t="shared" si="7"/>
        <v>5.1129188119621851</v>
      </c>
      <c r="F397" s="27"/>
      <c r="G397" s="27"/>
      <c r="I397" s="57"/>
    </row>
    <row r="398" spans="1:9" x14ac:dyDescent="0.25">
      <c r="A398" s="27" t="s">
        <v>1087</v>
      </c>
      <c r="B398" s="6" t="s">
        <v>327</v>
      </c>
      <c r="C398" s="10" t="s">
        <v>57</v>
      </c>
      <c r="D398" s="17">
        <v>6</v>
      </c>
      <c r="E398" s="46">
        <f t="shared" si="7"/>
        <v>3.0677512871773112</v>
      </c>
      <c r="F398" s="27"/>
      <c r="G398" s="45"/>
      <c r="I398" s="57"/>
    </row>
    <row r="399" spans="1:9" x14ac:dyDescent="0.25">
      <c r="A399" s="27" t="s">
        <v>1103</v>
      </c>
      <c r="B399" s="6" t="s">
        <v>328</v>
      </c>
      <c r="C399" s="10" t="s">
        <v>57</v>
      </c>
      <c r="D399" s="17">
        <v>15</v>
      </c>
      <c r="E399" s="46">
        <f t="shared" si="7"/>
        <v>7.6693782179432777</v>
      </c>
      <c r="F399" s="27"/>
      <c r="G399" s="45"/>
      <c r="I399" s="57"/>
    </row>
    <row r="400" spans="1:9" ht="31.5" customHeight="1" x14ac:dyDescent="0.25">
      <c r="A400" s="27" t="s">
        <v>1102</v>
      </c>
      <c r="B400" s="6" t="s">
        <v>329</v>
      </c>
      <c r="C400" s="10" t="s">
        <v>57</v>
      </c>
      <c r="D400" s="17">
        <v>22</v>
      </c>
      <c r="E400" s="46">
        <f t="shared" si="7"/>
        <v>11.248421386316807</v>
      </c>
      <c r="F400" s="27"/>
      <c r="G400" s="45"/>
      <c r="I400" s="57"/>
    </row>
    <row r="401" spans="1:9" x14ac:dyDescent="0.25">
      <c r="A401" s="27" t="s">
        <v>1096</v>
      </c>
      <c r="B401" s="6" t="s">
        <v>330</v>
      </c>
      <c r="C401" s="10" t="s">
        <v>57</v>
      </c>
      <c r="D401" s="17">
        <v>22</v>
      </c>
      <c r="E401" s="46">
        <f t="shared" si="7"/>
        <v>11.248421386316807</v>
      </c>
      <c r="F401" s="27"/>
      <c r="G401" s="45"/>
      <c r="I401" s="57"/>
    </row>
    <row r="402" spans="1:9" x14ac:dyDescent="0.25">
      <c r="A402" s="27" t="s">
        <v>1097</v>
      </c>
      <c r="B402" s="6" t="s">
        <v>331</v>
      </c>
      <c r="C402" s="10" t="s">
        <v>57</v>
      </c>
      <c r="D402" s="17">
        <v>17</v>
      </c>
      <c r="E402" s="46">
        <f t="shared" si="7"/>
        <v>8.691961980335714</v>
      </c>
      <c r="F402" s="27"/>
      <c r="G402" s="45"/>
      <c r="I402" s="57"/>
    </row>
    <row r="403" spans="1:9" x14ac:dyDescent="0.25">
      <c r="A403" s="27" t="s">
        <v>1094</v>
      </c>
      <c r="B403" s="6" t="s">
        <v>332</v>
      </c>
      <c r="C403" s="10" t="s">
        <v>57</v>
      </c>
      <c r="D403" s="17">
        <v>17</v>
      </c>
      <c r="E403" s="46">
        <f t="shared" si="7"/>
        <v>8.691961980335714</v>
      </c>
      <c r="F403" s="27"/>
      <c r="G403" s="45"/>
      <c r="I403" s="57"/>
    </row>
    <row r="404" spans="1:9" x14ac:dyDescent="0.25">
      <c r="A404" s="27" t="s">
        <v>1095</v>
      </c>
      <c r="B404" s="6" t="s">
        <v>333</v>
      </c>
      <c r="C404" s="10" t="s">
        <v>57</v>
      </c>
      <c r="D404" s="17">
        <v>17</v>
      </c>
      <c r="E404" s="46">
        <f t="shared" si="7"/>
        <v>8.691961980335714</v>
      </c>
      <c r="F404" s="27"/>
      <c r="G404" s="45"/>
      <c r="I404" s="57"/>
    </row>
    <row r="405" spans="1:9" x14ac:dyDescent="0.25">
      <c r="A405" s="27" t="s">
        <v>1101</v>
      </c>
      <c r="B405" s="6" t="s">
        <v>334</v>
      </c>
      <c r="C405" s="10" t="s">
        <v>57</v>
      </c>
      <c r="D405" s="17">
        <v>17</v>
      </c>
      <c r="E405" s="46">
        <f t="shared" si="7"/>
        <v>8.691961980335714</v>
      </c>
      <c r="F405" s="27"/>
      <c r="G405" s="45"/>
      <c r="I405" s="57"/>
    </row>
    <row r="406" spans="1:9" ht="30" x14ac:dyDescent="0.25">
      <c r="A406" s="27" t="s">
        <v>1100</v>
      </c>
      <c r="B406" s="6" t="s">
        <v>335</v>
      </c>
      <c r="C406" s="10" t="s">
        <v>57</v>
      </c>
      <c r="D406" s="17">
        <v>17</v>
      </c>
      <c r="E406" s="46">
        <f t="shared" si="7"/>
        <v>8.691961980335714</v>
      </c>
      <c r="F406" s="27"/>
      <c r="G406" s="45"/>
      <c r="I406" s="57"/>
    </row>
    <row r="407" spans="1:9" ht="75" x14ac:dyDescent="0.25">
      <c r="A407" s="8" t="s">
        <v>1099</v>
      </c>
      <c r="B407" s="6" t="s">
        <v>336</v>
      </c>
      <c r="C407" s="106" t="s">
        <v>57</v>
      </c>
      <c r="D407" s="107">
        <v>17</v>
      </c>
      <c r="E407" s="46">
        <f t="shared" si="7"/>
        <v>8.691961980335714</v>
      </c>
      <c r="F407" s="27"/>
      <c r="G407" s="45"/>
      <c r="I407" s="57"/>
    </row>
    <row r="408" spans="1:9" ht="30" x14ac:dyDescent="0.25">
      <c r="A408" s="27" t="s">
        <v>1106</v>
      </c>
      <c r="B408" s="6" t="s">
        <v>337</v>
      </c>
      <c r="C408" s="10" t="s">
        <v>57</v>
      </c>
      <c r="D408" s="17">
        <v>30</v>
      </c>
      <c r="E408" s="46">
        <f t="shared" si="7"/>
        <v>15.338756435886555</v>
      </c>
      <c r="F408" s="27"/>
      <c r="G408" s="45"/>
      <c r="I408" s="57"/>
    </row>
    <row r="409" spans="1:9" x14ac:dyDescent="0.25">
      <c r="A409" s="27" t="s">
        <v>1107</v>
      </c>
      <c r="B409" s="6" t="s">
        <v>338</v>
      </c>
      <c r="C409" s="10" t="s">
        <v>57</v>
      </c>
      <c r="D409" s="17">
        <v>20</v>
      </c>
      <c r="E409" s="46">
        <f t="shared" si="7"/>
        <v>10.22583762392437</v>
      </c>
      <c r="F409" s="27"/>
      <c r="G409" s="45"/>
      <c r="I409" s="57"/>
    </row>
    <row r="410" spans="1:9" ht="30" x14ac:dyDescent="0.25">
      <c r="A410" s="27" t="s">
        <v>1108</v>
      </c>
      <c r="B410" s="6" t="s">
        <v>339</v>
      </c>
      <c r="C410" s="10" t="s">
        <v>57</v>
      </c>
      <c r="D410" s="17">
        <v>45</v>
      </c>
      <c r="E410" s="46">
        <f t="shared" si="7"/>
        <v>23.008134653829831</v>
      </c>
      <c r="F410" s="27"/>
      <c r="G410" s="45"/>
      <c r="I410" s="57"/>
    </row>
    <row r="411" spans="1:9" x14ac:dyDescent="0.25">
      <c r="A411" s="27" t="s">
        <v>1109</v>
      </c>
      <c r="B411" s="6" t="s">
        <v>340</v>
      </c>
      <c r="C411" s="10" t="s">
        <v>57</v>
      </c>
      <c r="D411" s="17">
        <v>10</v>
      </c>
      <c r="E411" s="46">
        <f t="shared" si="7"/>
        <v>5.1129188119621851</v>
      </c>
      <c r="F411" s="27"/>
      <c r="G411" s="45"/>
      <c r="I411" s="57"/>
    </row>
    <row r="412" spans="1:9" x14ac:dyDescent="0.25">
      <c r="A412" s="27" t="s">
        <v>1110</v>
      </c>
      <c r="B412" s="6" t="s">
        <v>341</v>
      </c>
      <c r="C412" s="10" t="s">
        <v>57</v>
      </c>
      <c r="D412" s="17">
        <v>10</v>
      </c>
      <c r="E412" s="46">
        <f t="shared" si="7"/>
        <v>5.1129188119621851</v>
      </c>
      <c r="F412" s="27"/>
      <c r="G412" s="45"/>
      <c r="I412" s="57"/>
    </row>
    <row r="413" spans="1:9" x14ac:dyDescent="0.25">
      <c r="A413" s="27" t="s">
        <v>1111</v>
      </c>
      <c r="B413" s="6" t="s">
        <v>342</v>
      </c>
      <c r="C413" s="10" t="s">
        <v>57</v>
      </c>
      <c r="D413" s="17">
        <v>12</v>
      </c>
      <c r="E413" s="46">
        <f t="shared" si="7"/>
        <v>6.1355025743546223</v>
      </c>
      <c r="F413" s="27"/>
      <c r="G413" s="45"/>
      <c r="I413" s="57"/>
    </row>
    <row r="414" spans="1:9" x14ac:dyDescent="0.25">
      <c r="A414" s="27" t="s">
        <v>1112</v>
      </c>
      <c r="B414" s="6" t="s">
        <v>343</v>
      </c>
      <c r="C414" s="10" t="s">
        <v>57</v>
      </c>
      <c r="D414" s="17">
        <v>15</v>
      </c>
      <c r="E414" s="46">
        <f t="shared" si="7"/>
        <v>7.6693782179432777</v>
      </c>
      <c r="F414" s="27"/>
      <c r="G414" s="45"/>
      <c r="I414" s="57"/>
    </row>
    <row r="415" spans="1:9" ht="15" customHeight="1" x14ac:dyDescent="0.25">
      <c r="A415" s="27" t="s">
        <v>1105</v>
      </c>
      <c r="B415" s="6" t="s">
        <v>344</v>
      </c>
      <c r="C415" s="10" t="s">
        <v>57</v>
      </c>
      <c r="D415" s="17">
        <v>10</v>
      </c>
      <c r="E415" s="46">
        <f t="shared" si="7"/>
        <v>5.1129188119621851</v>
      </c>
      <c r="F415" s="27"/>
      <c r="G415" s="45"/>
      <c r="I415" s="57"/>
    </row>
    <row r="416" spans="1:9" x14ac:dyDescent="0.25">
      <c r="A416" s="27" t="s">
        <v>1098</v>
      </c>
      <c r="B416" s="6" t="s">
        <v>345</v>
      </c>
      <c r="C416" s="10" t="s">
        <v>57</v>
      </c>
      <c r="D416" s="17">
        <v>10</v>
      </c>
      <c r="E416" s="46">
        <f t="shared" si="7"/>
        <v>5.1129188119621851</v>
      </c>
      <c r="F416" s="27"/>
      <c r="G416" s="45"/>
      <c r="I416" s="57"/>
    </row>
    <row r="417" spans="1:9" x14ac:dyDescent="0.25">
      <c r="A417" s="27" t="s">
        <v>1104</v>
      </c>
      <c r="B417" s="6" t="s">
        <v>346</v>
      </c>
      <c r="C417" s="10" t="s">
        <v>57</v>
      </c>
      <c r="D417" s="17">
        <v>9</v>
      </c>
      <c r="E417" s="46">
        <f t="shared" si="7"/>
        <v>4.6016269307659661</v>
      </c>
      <c r="F417" s="27"/>
      <c r="G417" s="45"/>
      <c r="I417" s="57"/>
    </row>
    <row r="418" spans="1:9" x14ac:dyDescent="0.25">
      <c r="A418" s="27" t="s">
        <v>1093</v>
      </c>
      <c r="B418" s="6" t="s">
        <v>347</v>
      </c>
      <c r="C418" s="10" t="s">
        <v>57</v>
      </c>
      <c r="D418" s="17">
        <v>15</v>
      </c>
      <c r="E418" s="46">
        <f t="shared" si="7"/>
        <v>7.6693782179432777</v>
      </c>
      <c r="F418" s="27"/>
      <c r="G418" s="45"/>
      <c r="I418" s="57"/>
    </row>
    <row r="419" spans="1:9" x14ac:dyDescent="0.25">
      <c r="A419" s="27" t="s">
        <v>1092</v>
      </c>
      <c r="B419" s="6" t="s">
        <v>348</v>
      </c>
      <c r="C419" s="10" t="s">
        <v>57</v>
      </c>
      <c r="D419" s="17">
        <v>15</v>
      </c>
      <c r="E419" s="46">
        <f t="shared" si="7"/>
        <v>7.6693782179432777</v>
      </c>
      <c r="F419" s="27"/>
      <c r="G419" s="45"/>
      <c r="I419" s="57"/>
    </row>
    <row r="420" spans="1:9" x14ac:dyDescent="0.25">
      <c r="A420" s="27"/>
      <c r="B420" s="6"/>
      <c r="C420" s="39"/>
      <c r="D420" s="40"/>
      <c r="E420" s="46"/>
      <c r="F420" s="27"/>
      <c r="G420" s="45"/>
      <c r="I420" s="57"/>
    </row>
    <row r="421" spans="1:9" ht="15.75" x14ac:dyDescent="0.25">
      <c r="A421" s="27"/>
      <c r="B421" s="102" t="s">
        <v>357</v>
      </c>
      <c r="C421" s="39"/>
      <c r="D421" s="40"/>
      <c r="E421" s="46"/>
      <c r="F421" s="27"/>
      <c r="G421" s="45"/>
      <c r="I421" s="57"/>
    </row>
    <row r="422" spans="1:9" x14ac:dyDescent="0.25">
      <c r="A422" s="27" t="s">
        <v>1119</v>
      </c>
      <c r="B422" s="9" t="s">
        <v>356</v>
      </c>
      <c r="C422" s="10" t="s">
        <v>57</v>
      </c>
      <c r="D422" s="19">
        <v>48</v>
      </c>
      <c r="E422" s="46">
        <f t="shared" si="7"/>
        <v>24.542010297418489</v>
      </c>
      <c r="F422" s="27"/>
      <c r="G422" s="45"/>
      <c r="I422" s="57"/>
    </row>
    <row r="423" spans="1:9" x14ac:dyDescent="0.25">
      <c r="A423" s="27" t="s">
        <v>1113</v>
      </c>
      <c r="B423" s="6" t="s">
        <v>355</v>
      </c>
      <c r="C423" s="10" t="s">
        <v>57</v>
      </c>
      <c r="D423" s="4">
        <v>43</v>
      </c>
      <c r="E423" s="46">
        <f t="shared" si="7"/>
        <v>21.985550891437395</v>
      </c>
      <c r="F423" s="27"/>
      <c r="G423" s="45"/>
      <c r="I423" s="57"/>
    </row>
    <row r="424" spans="1:9" x14ac:dyDescent="0.25">
      <c r="A424" s="27" t="s">
        <v>1114</v>
      </c>
      <c r="B424" s="6" t="s">
        <v>354</v>
      </c>
      <c r="C424" s="10" t="s">
        <v>57</v>
      </c>
      <c r="D424" s="4">
        <v>43</v>
      </c>
      <c r="E424" s="46">
        <f t="shared" si="7"/>
        <v>21.985550891437395</v>
      </c>
      <c r="F424" s="27"/>
      <c r="G424" s="45"/>
      <c r="I424" s="57"/>
    </row>
    <row r="425" spans="1:9" x14ac:dyDescent="0.25">
      <c r="A425" s="27" t="s">
        <v>1120</v>
      </c>
      <c r="B425" s="6" t="s">
        <v>353</v>
      </c>
      <c r="C425" s="10" t="s">
        <v>57</v>
      </c>
      <c r="D425" s="4">
        <v>48</v>
      </c>
      <c r="E425" s="46">
        <f t="shared" si="7"/>
        <v>24.542010297418489</v>
      </c>
      <c r="F425" s="27"/>
      <c r="G425" s="45"/>
      <c r="I425" s="57"/>
    </row>
    <row r="426" spans="1:9" x14ac:dyDescent="0.25">
      <c r="A426" s="27" t="s">
        <v>1117</v>
      </c>
      <c r="B426" s="6" t="s">
        <v>352</v>
      </c>
      <c r="C426" s="10" t="s">
        <v>57</v>
      </c>
      <c r="D426" s="4">
        <v>97</v>
      </c>
      <c r="E426" s="46">
        <f t="shared" si="7"/>
        <v>49.595312476033193</v>
      </c>
      <c r="F426" s="27"/>
      <c r="G426" s="45"/>
      <c r="I426" s="57"/>
    </row>
    <row r="427" spans="1:9" x14ac:dyDescent="0.25">
      <c r="A427" s="27" t="s">
        <v>1116</v>
      </c>
      <c r="B427" s="6" t="s">
        <v>351</v>
      </c>
      <c r="C427" s="10" t="s">
        <v>57</v>
      </c>
      <c r="D427" s="4">
        <v>145</v>
      </c>
      <c r="E427" s="46">
        <f t="shared" si="7"/>
        <v>74.137322773451686</v>
      </c>
      <c r="F427" s="27"/>
      <c r="G427" s="45"/>
      <c r="I427" s="57"/>
    </row>
    <row r="428" spans="1:9" x14ac:dyDescent="0.25">
      <c r="A428" s="27" t="s">
        <v>1115</v>
      </c>
      <c r="B428" s="6" t="s">
        <v>350</v>
      </c>
      <c r="C428" s="10" t="s">
        <v>57</v>
      </c>
      <c r="D428" s="4">
        <v>97</v>
      </c>
      <c r="E428" s="46">
        <f t="shared" si="7"/>
        <v>49.595312476033193</v>
      </c>
      <c r="F428" s="27"/>
      <c r="G428" s="45"/>
      <c r="I428" s="57"/>
    </row>
    <row r="429" spans="1:9" x14ac:dyDescent="0.25">
      <c r="A429" s="27" t="s">
        <v>1118</v>
      </c>
      <c r="B429" s="6" t="s">
        <v>349</v>
      </c>
      <c r="C429" s="10" t="s">
        <v>57</v>
      </c>
      <c r="D429" s="4">
        <v>24</v>
      </c>
      <c r="E429" s="46">
        <f t="shared" si="7"/>
        <v>12.271005148709245</v>
      </c>
      <c r="F429" s="27"/>
      <c r="G429" s="45"/>
      <c r="I429" s="57"/>
    </row>
    <row r="430" spans="1:9" x14ac:dyDescent="0.25">
      <c r="A430" s="27"/>
      <c r="B430" s="6"/>
      <c r="C430" s="39"/>
      <c r="D430" s="40"/>
      <c r="E430" s="40"/>
      <c r="F430" s="27"/>
      <c r="G430" s="45"/>
      <c r="I430" s="57"/>
    </row>
    <row r="431" spans="1:9" ht="15.75" x14ac:dyDescent="0.25">
      <c r="A431" s="52"/>
      <c r="B431" s="108" t="s">
        <v>359</v>
      </c>
      <c r="C431" s="39"/>
      <c r="D431" s="53"/>
      <c r="E431" s="53"/>
      <c r="F431" s="27"/>
      <c r="G431" s="45"/>
      <c r="H431" s="54"/>
      <c r="I431" s="57"/>
    </row>
    <row r="432" spans="1:9" ht="15.75" x14ac:dyDescent="0.25">
      <c r="A432" s="27"/>
      <c r="B432" s="93" t="s">
        <v>1381</v>
      </c>
      <c r="C432" s="42" t="s">
        <v>57</v>
      </c>
      <c r="D432" s="137">
        <v>20</v>
      </c>
      <c r="E432" s="139">
        <f>D432/1.95583</f>
        <v>10.22583762392437</v>
      </c>
      <c r="F432" s="45"/>
      <c r="G432" s="45"/>
      <c r="I432" s="57"/>
    </row>
    <row r="433" spans="1:9" ht="15.75" x14ac:dyDescent="0.25">
      <c r="A433" s="27"/>
      <c r="B433" s="93" t="s">
        <v>1382</v>
      </c>
      <c r="C433" s="42" t="s">
        <v>57</v>
      </c>
      <c r="D433" s="137">
        <v>30</v>
      </c>
      <c r="E433" s="139">
        <f t="shared" ref="E433:E496" si="8">D433/1.95583</f>
        <v>15.338756435886555</v>
      </c>
      <c r="F433" s="45"/>
      <c r="G433" s="45"/>
      <c r="I433" s="57"/>
    </row>
    <row r="434" spans="1:9" ht="15.75" x14ac:dyDescent="0.25">
      <c r="A434" s="27"/>
      <c r="B434" s="93" t="s">
        <v>1383</v>
      </c>
      <c r="C434" s="42" t="s">
        <v>57</v>
      </c>
      <c r="D434" s="137">
        <v>25</v>
      </c>
      <c r="E434" s="139">
        <f t="shared" si="8"/>
        <v>12.782297029905463</v>
      </c>
      <c r="F434" s="45"/>
      <c r="G434" s="45"/>
      <c r="I434" s="57"/>
    </row>
    <row r="435" spans="1:9" ht="15.75" x14ac:dyDescent="0.25">
      <c r="A435" s="27"/>
      <c r="B435" s="93" t="s">
        <v>1384</v>
      </c>
      <c r="C435" s="42" t="s">
        <v>57</v>
      </c>
      <c r="D435" s="137">
        <v>50</v>
      </c>
      <c r="E435" s="139">
        <f t="shared" si="8"/>
        <v>25.564594059810926</v>
      </c>
      <c r="F435" s="45"/>
      <c r="G435" s="45"/>
      <c r="I435" s="57"/>
    </row>
    <row r="436" spans="1:9" ht="15.75" x14ac:dyDescent="0.25">
      <c r="A436" s="27"/>
      <c r="B436" s="93" t="s">
        <v>1385</v>
      </c>
      <c r="C436" s="42" t="s">
        <v>57</v>
      </c>
      <c r="D436" s="137">
        <v>20</v>
      </c>
      <c r="E436" s="139">
        <f t="shared" si="8"/>
        <v>10.22583762392437</v>
      </c>
      <c r="F436" s="45"/>
      <c r="G436" s="45"/>
      <c r="I436" s="57"/>
    </row>
    <row r="437" spans="1:9" ht="15.75" x14ac:dyDescent="0.25">
      <c r="A437" s="27"/>
      <c r="B437" s="93" t="s">
        <v>1386</v>
      </c>
      <c r="C437" s="42" t="s">
        <v>57</v>
      </c>
      <c r="D437" s="137">
        <v>30</v>
      </c>
      <c r="E437" s="139">
        <f t="shared" si="8"/>
        <v>15.338756435886555</v>
      </c>
      <c r="F437" s="45"/>
      <c r="G437" s="45"/>
      <c r="I437" s="57"/>
    </row>
    <row r="438" spans="1:9" ht="15.75" x14ac:dyDescent="0.25">
      <c r="A438" s="27"/>
      <c r="B438" s="93" t="s">
        <v>1387</v>
      </c>
      <c r="C438" s="42" t="s">
        <v>57</v>
      </c>
      <c r="D438" s="137">
        <v>25</v>
      </c>
      <c r="E438" s="139">
        <f t="shared" si="8"/>
        <v>12.782297029905463</v>
      </c>
      <c r="F438" s="45"/>
      <c r="G438" s="45"/>
      <c r="I438" s="57"/>
    </row>
    <row r="439" spans="1:9" ht="15.75" x14ac:dyDescent="0.25">
      <c r="A439" s="27"/>
      <c r="B439" s="93" t="s">
        <v>1388</v>
      </c>
      <c r="C439" s="42" t="s">
        <v>57</v>
      </c>
      <c r="D439" s="137">
        <v>20</v>
      </c>
      <c r="E439" s="139">
        <f t="shared" si="8"/>
        <v>10.22583762392437</v>
      </c>
      <c r="F439" s="45"/>
      <c r="G439" s="45"/>
      <c r="I439" s="57"/>
    </row>
    <row r="440" spans="1:9" ht="15.75" x14ac:dyDescent="0.25">
      <c r="A440" s="27"/>
      <c r="B440" s="93" t="s">
        <v>1389</v>
      </c>
      <c r="C440" s="42" t="s">
        <v>57</v>
      </c>
      <c r="D440" s="137">
        <v>40</v>
      </c>
      <c r="E440" s="139">
        <f t="shared" si="8"/>
        <v>20.45167524784874</v>
      </c>
      <c r="F440" s="45"/>
      <c r="G440" s="45"/>
      <c r="I440" s="57"/>
    </row>
    <row r="441" spans="1:9" ht="15.75" x14ac:dyDescent="0.25">
      <c r="A441" s="27"/>
      <c r="B441" s="93" t="s">
        <v>1390</v>
      </c>
      <c r="C441" s="42" t="s">
        <v>57</v>
      </c>
      <c r="D441" s="137">
        <v>20</v>
      </c>
      <c r="E441" s="139">
        <f t="shared" si="8"/>
        <v>10.22583762392437</v>
      </c>
      <c r="F441" s="45"/>
      <c r="G441" s="45"/>
      <c r="I441" s="57"/>
    </row>
    <row r="442" spans="1:9" ht="15.75" x14ac:dyDescent="0.25">
      <c r="A442" s="27"/>
      <c r="B442" s="93" t="s">
        <v>1391</v>
      </c>
      <c r="C442" s="42" t="s">
        <v>57</v>
      </c>
      <c r="D442" s="137">
        <v>40</v>
      </c>
      <c r="E442" s="139">
        <f t="shared" si="8"/>
        <v>20.45167524784874</v>
      </c>
      <c r="F442" s="45"/>
      <c r="G442" s="45"/>
      <c r="I442" s="57"/>
    </row>
    <row r="443" spans="1:9" ht="15.75" x14ac:dyDescent="0.25">
      <c r="A443" s="27"/>
      <c r="B443" s="93" t="s">
        <v>1392</v>
      </c>
      <c r="C443" s="42" t="s">
        <v>57</v>
      </c>
      <c r="D443" s="137">
        <v>60</v>
      </c>
      <c r="E443" s="139">
        <f t="shared" si="8"/>
        <v>30.677512871773111</v>
      </c>
      <c r="F443" s="45"/>
      <c r="G443" s="45"/>
      <c r="I443" s="57"/>
    </row>
    <row r="444" spans="1:9" ht="15.75" x14ac:dyDescent="0.25">
      <c r="A444" s="27"/>
      <c r="B444" s="93" t="s">
        <v>1393</v>
      </c>
      <c r="C444" s="42" t="s">
        <v>57</v>
      </c>
      <c r="D444" s="137">
        <v>50</v>
      </c>
      <c r="E444" s="139">
        <f t="shared" si="8"/>
        <v>25.564594059810926</v>
      </c>
      <c r="F444" s="45"/>
      <c r="G444" s="45"/>
      <c r="I444" s="57"/>
    </row>
    <row r="445" spans="1:9" ht="15.75" x14ac:dyDescent="0.25">
      <c r="A445" s="27"/>
      <c r="B445" s="93" t="s">
        <v>1394</v>
      </c>
      <c r="C445" s="42" t="s">
        <v>57</v>
      </c>
      <c r="D445" s="137">
        <v>20</v>
      </c>
      <c r="E445" s="139">
        <f t="shared" si="8"/>
        <v>10.22583762392437</v>
      </c>
      <c r="F445" s="45"/>
      <c r="G445" s="45"/>
      <c r="I445" s="57"/>
    </row>
    <row r="446" spans="1:9" ht="15.75" x14ac:dyDescent="0.25">
      <c r="A446" s="27"/>
      <c r="B446" s="93" t="s">
        <v>1395</v>
      </c>
      <c r="C446" s="42" t="s">
        <v>57</v>
      </c>
      <c r="D446" s="137">
        <v>20</v>
      </c>
      <c r="E446" s="139">
        <f t="shared" si="8"/>
        <v>10.22583762392437</v>
      </c>
      <c r="F446" s="45"/>
      <c r="G446" s="45"/>
      <c r="I446" s="57"/>
    </row>
    <row r="447" spans="1:9" ht="15.75" x14ac:dyDescent="0.25">
      <c r="A447" s="27"/>
      <c r="B447" s="93" t="s">
        <v>1396</v>
      </c>
      <c r="C447" s="42" t="s">
        <v>57</v>
      </c>
      <c r="D447" s="137">
        <v>40</v>
      </c>
      <c r="E447" s="139">
        <f t="shared" si="8"/>
        <v>20.45167524784874</v>
      </c>
      <c r="F447" s="45"/>
      <c r="G447" s="45"/>
      <c r="I447" s="57"/>
    </row>
    <row r="448" spans="1:9" ht="15.75" x14ac:dyDescent="0.25">
      <c r="A448" s="27"/>
      <c r="B448" s="93" t="s">
        <v>1397</v>
      </c>
      <c r="C448" s="42" t="s">
        <v>57</v>
      </c>
      <c r="D448" s="137">
        <v>60</v>
      </c>
      <c r="E448" s="139">
        <f t="shared" si="8"/>
        <v>30.677512871773111</v>
      </c>
      <c r="F448" s="45"/>
      <c r="G448" s="45"/>
      <c r="I448" s="57"/>
    </row>
    <row r="449" spans="1:9" ht="15.75" x14ac:dyDescent="0.25">
      <c r="A449" s="27"/>
      <c r="B449" s="93" t="s">
        <v>1398</v>
      </c>
      <c r="C449" s="42" t="s">
        <v>57</v>
      </c>
      <c r="D449" s="137">
        <v>20</v>
      </c>
      <c r="E449" s="139">
        <f t="shared" si="8"/>
        <v>10.22583762392437</v>
      </c>
      <c r="F449" s="45"/>
      <c r="G449" s="45"/>
      <c r="I449" s="57"/>
    </row>
    <row r="450" spans="1:9" ht="15.75" x14ac:dyDescent="0.25">
      <c r="A450" s="27"/>
      <c r="B450" s="93" t="s">
        <v>1399</v>
      </c>
      <c r="C450" s="42" t="s">
        <v>57</v>
      </c>
      <c r="D450" s="137">
        <v>40</v>
      </c>
      <c r="E450" s="139">
        <f t="shared" si="8"/>
        <v>20.45167524784874</v>
      </c>
      <c r="F450" s="45"/>
      <c r="G450" s="45"/>
      <c r="I450" s="57"/>
    </row>
    <row r="451" spans="1:9" ht="15.75" x14ac:dyDescent="0.25">
      <c r="A451" s="27"/>
      <c r="B451" s="93" t="s">
        <v>1400</v>
      </c>
      <c r="C451" s="42" t="s">
        <v>57</v>
      </c>
      <c r="D451" s="137">
        <v>20</v>
      </c>
      <c r="E451" s="139">
        <f t="shared" si="8"/>
        <v>10.22583762392437</v>
      </c>
      <c r="F451" s="45"/>
      <c r="G451" s="45"/>
      <c r="I451" s="57"/>
    </row>
    <row r="452" spans="1:9" ht="15.75" x14ac:dyDescent="0.25">
      <c r="A452" s="27"/>
      <c r="B452" s="93" t="s">
        <v>1401</v>
      </c>
      <c r="C452" s="42" t="s">
        <v>57</v>
      </c>
      <c r="D452" s="137">
        <v>20</v>
      </c>
      <c r="E452" s="139">
        <f t="shared" si="8"/>
        <v>10.22583762392437</v>
      </c>
      <c r="F452" s="45"/>
      <c r="G452" s="45"/>
      <c r="I452" s="57"/>
    </row>
    <row r="453" spans="1:9" ht="15.75" x14ac:dyDescent="0.25">
      <c r="A453" s="27"/>
      <c r="B453" s="93" t="s">
        <v>1402</v>
      </c>
      <c r="C453" s="42" t="s">
        <v>57</v>
      </c>
      <c r="D453" s="137">
        <v>20</v>
      </c>
      <c r="E453" s="139">
        <f t="shared" si="8"/>
        <v>10.22583762392437</v>
      </c>
      <c r="F453" s="45"/>
      <c r="G453" s="45"/>
      <c r="I453" s="57"/>
    </row>
    <row r="454" spans="1:9" ht="15.75" x14ac:dyDescent="0.25">
      <c r="A454" s="27"/>
      <c r="B454" s="93" t="s">
        <v>1403</v>
      </c>
      <c r="C454" s="42" t="s">
        <v>57</v>
      </c>
      <c r="D454" s="137">
        <v>20</v>
      </c>
      <c r="E454" s="139">
        <f t="shared" si="8"/>
        <v>10.22583762392437</v>
      </c>
      <c r="F454" s="45"/>
      <c r="G454" s="45"/>
      <c r="I454" s="57"/>
    </row>
    <row r="455" spans="1:9" ht="15.75" x14ac:dyDescent="0.25">
      <c r="A455" s="27"/>
      <c r="B455" s="93" t="s">
        <v>1404</v>
      </c>
      <c r="C455" s="42" t="s">
        <v>57</v>
      </c>
      <c r="D455" s="137">
        <v>20</v>
      </c>
      <c r="E455" s="139">
        <f t="shared" si="8"/>
        <v>10.22583762392437</v>
      </c>
      <c r="F455" s="45"/>
      <c r="G455" s="45"/>
      <c r="I455" s="57"/>
    </row>
    <row r="456" spans="1:9" ht="15.75" x14ac:dyDescent="0.25">
      <c r="A456" s="27"/>
      <c r="B456" s="93" t="s">
        <v>1405</v>
      </c>
      <c r="C456" s="42" t="s">
        <v>57</v>
      </c>
      <c r="D456" s="137">
        <v>20</v>
      </c>
      <c r="E456" s="139">
        <f t="shared" si="8"/>
        <v>10.22583762392437</v>
      </c>
      <c r="F456" s="45"/>
      <c r="G456" s="45"/>
      <c r="I456" s="57"/>
    </row>
    <row r="457" spans="1:9" ht="15.75" x14ac:dyDescent="0.25">
      <c r="A457" s="27"/>
      <c r="B457" s="93" t="s">
        <v>1406</v>
      </c>
      <c r="C457" s="42" t="s">
        <v>57</v>
      </c>
      <c r="D457" s="137">
        <v>20</v>
      </c>
      <c r="E457" s="139">
        <f t="shared" si="8"/>
        <v>10.22583762392437</v>
      </c>
      <c r="F457" s="45"/>
      <c r="G457" s="45"/>
      <c r="I457" s="57"/>
    </row>
    <row r="458" spans="1:9" ht="15.75" x14ac:dyDescent="0.25">
      <c r="A458" s="27"/>
      <c r="B458" s="93" t="s">
        <v>1407</v>
      </c>
      <c r="C458" s="42" t="s">
        <v>57</v>
      </c>
      <c r="D458" s="137">
        <v>20</v>
      </c>
      <c r="E458" s="139">
        <f t="shared" si="8"/>
        <v>10.22583762392437</v>
      </c>
      <c r="F458" s="45"/>
      <c r="G458" s="45"/>
      <c r="I458" s="57"/>
    </row>
    <row r="459" spans="1:9" ht="15.75" x14ac:dyDescent="0.25">
      <c r="A459" s="27"/>
      <c r="B459" s="93" t="s">
        <v>1408</v>
      </c>
      <c r="C459" s="42" t="s">
        <v>57</v>
      </c>
      <c r="D459" s="137">
        <v>30</v>
      </c>
      <c r="E459" s="139">
        <f t="shared" si="8"/>
        <v>15.338756435886555</v>
      </c>
      <c r="F459" s="45"/>
      <c r="G459" s="45"/>
      <c r="I459" s="57"/>
    </row>
    <row r="460" spans="1:9" ht="15.75" x14ac:dyDescent="0.25">
      <c r="A460" s="27"/>
      <c r="B460" s="93" t="s">
        <v>1409</v>
      </c>
      <c r="C460" s="42" t="s">
        <v>57</v>
      </c>
      <c r="D460" s="137">
        <v>20</v>
      </c>
      <c r="E460" s="139">
        <f t="shared" si="8"/>
        <v>10.22583762392437</v>
      </c>
      <c r="F460" s="45"/>
      <c r="G460" s="45"/>
      <c r="I460" s="57"/>
    </row>
    <row r="461" spans="1:9" ht="15.75" x14ac:dyDescent="0.25">
      <c r="A461" s="27"/>
      <c r="B461" s="93" t="s">
        <v>1410</v>
      </c>
      <c r="C461" s="42" t="s">
        <v>57</v>
      </c>
      <c r="D461" s="137">
        <v>20</v>
      </c>
      <c r="E461" s="139">
        <f t="shared" si="8"/>
        <v>10.22583762392437</v>
      </c>
      <c r="F461" s="45"/>
      <c r="G461" s="45"/>
      <c r="I461" s="57"/>
    </row>
    <row r="462" spans="1:9" ht="15.75" x14ac:dyDescent="0.25">
      <c r="A462" s="27"/>
      <c r="B462" s="93" t="s">
        <v>1411</v>
      </c>
      <c r="C462" s="42" t="s">
        <v>57</v>
      </c>
      <c r="D462" s="137">
        <v>40</v>
      </c>
      <c r="E462" s="139">
        <f t="shared" si="8"/>
        <v>20.45167524784874</v>
      </c>
      <c r="F462" s="45"/>
      <c r="G462" s="45"/>
    </row>
    <row r="463" spans="1:9" ht="15.75" x14ac:dyDescent="0.25">
      <c r="A463" s="27"/>
      <c r="B463" s="93" t="s">
        <v>1412</v>
      </c>
      <c r="C463" s="42" t="s">
        <v>57</v>
      </c>
      <c r="D463" s="137">
        <v>20</v>
      </c>
      <c r="E463" s="139">
        <f t="shared" si="8"/>
        <v>10.22583762392437</v>
      </c>
      <c r="F463" s="45"/>
      <c r="G463" s="45"/>
    </row>
    <row r="464" spans="1:9" ht="15.75" x14ac:dyDescent="0.25">
      <c r="A464" s="27"/>
      <c r="B464" s="93" t="s">
        <v>1413</v>
      </c>
      <c r="C464" s="42" t="s">
        <v>57</v>
      </c>
      <c r="D464" s="137">
        <v>40</v>
      </c>
      <c r="E464" s="139">
        <f t="shared" si="8"/>
        <v>20.45167524784874</v>
      </c>
      <c r="F464" s="45"/>
      <c r="G464" s="45"/>
    </row>
    <row r="465" spans="1:7" ht="15.75" x14ac:dyDescent="0.25">
      <c r="A465" s="27"/>
      <c r="B465" s="93" t="s">
        <v>1414</v>
      </c>
      <c r="C465" s="42" t="s">
        <v>57</v>
      </c>
      <c r="D465" s="137">
        <v>20</v>
      </c>
      <c r="E465" s="139">
        <f t="shared" si="8"/>
        <v>10.22583762392437</v>
      </c>
      <c r="F465" s="45"/>
      <c r="G465" s="45"/>
    </row>
    <row r="466" spans="1:7" ht="15.75" x14ac:dyDescent="0.25">
      <c r="A466" s="27"/>
      <c r="B466" s="93" t="s">
        <v>1415</v>
      </c>
      <c r="C466" s="42" t="s">
        <v>57</v>
      </c>
      <c r="D466" s="137">
        <v>20</v>
      </c>
      <c r="E466" s="139">
        <f t="shared" si="8"/>
        <v>10.22583762392437</v>
      </c>
      <c r="F466" s="45"/>
      <c r="G466" s="45"/>
    </row>
    <row r="467" spans="1:7" ht="15.75" x14ac:dyDescent="0.25">
      <c r="A467" s="27"/>
      <c r="B467" s="93" t="s">
        <v>1416</v>
      </c>
      <c r="C467" s="42" t="s">
        <v>57</v>
      </c>
      <c r="D467" s="137">
        <v>20</v>
      </c>
      <c r="E467" s="139">
        <f t="shared" si="8"/>
        <v>10.22583762392437</v>
      </c>
      <c r="F467" s="45"/>
      <c r="G467" s="45"/>
    </row>
    <row r="468" spans="1:7" ht="15.75" x14ac:dyDescent="0.25">
      <c r="A468" s="27"/>
      <c r="B468" s="93" t="s">
        <v>1417</v>
      </c>
      <c r="C468" s="42" t="s">
        <v>57</v>
      </c>
      <c r="D468" s="137">
        <v>20</v>
      </c>
      <c r="E468" s="139">
        <f t="shared" si="8"/>
        <v>10.22583762392437</v>
      </c>
      <c r="F468" s="45"/>
      <c r="G468" s="45"/>
    </row>
    <row r="469" spans="1:7" ht="15.75" x14ac:dyDescent="0.25">
      <c r="A469" s="27"/>
      <c r="B469" s="93" t="s">
        <v>1418</v>
      </c>
      <c r="C469" s="42" t="s">
        <v>57</v>
      </c>
      <c r="D469" s="137">
        <v>20</v>
      </c>
      <c r="E469" s="139">
        <f t="shared" si="8"/>
        <v>10.22583762392437</v>
      </c>
      <c r="F469" s="45"/>
      <c r="G469" s="45"/>
    </row>
    <row r="470" spans="1:7" ht="15.75" x14ac:dyDescent="0.25">
      <c r="A470" s="27"/>
      <c r="B470" s="93" t="s">
        <v>1419</v>
      </c>
      <c r="C470" s="42" t="s">
        <v>57</v>
      </c>
      <c r="D470" s="137">
        <v>20</v>
      </c>
      <c r="E470" s="139">
        <f t="shared" si="8"/>
        <v>10.22583762392437</v>
      </c>
      <c r="F470" s="45"/>
      <c r="G470" s="45"/>
    </row>
    <row r="471" spans="1:7" ht="15.75" x14ac:dyDescent="0.25">
      <c r="A471" s="27"/>
      <c r="B471" s="93" t="s">
        <v>1420</v>
      </c>
      <c r="C471" s="42" t="s">
        <v>57</v>
      </c>
      <c r="D471" s="137">
        <v>30</v>
      </c>
      <c r="E471" s="139">
        <f t="shared" si="8"/>
        <v>15.338756435886555</v>
      </c>
      <c r="F471" s="45"/>
      <c r="G471" s="45"/>
    </row>
    <row r="472" spans="1:7" ht="15.75" x14ac:dyDescent="0.25">
      <c r="A472" s="27"/>
      <c r="B472" s="93" t="s">
        <v>1421</v>
      </c>
      <c r="C472" s="42" t="s">
        <v>57</v>
      </c>
      <c r="D472" s="137">
        <v>40</v>
      </c>
      <c r="E472" s="139">
        <f t="shared" si="8"/>
        <v>20.45167524784874</v>
      </c>
      <c r="F472" s="45"/>
      <c r="G472" s="45"/>
    </row>
    <row r="473" spans="1:7" ht="15.75" x14ac:dyDescent="0.25">
      <c r="A473" s="27"/>
      <c r="B473" s="93" t="s">
        <v>1422</v>
      </c>
      <c r="C473" s="42" t="s">
        <v>57</v>
      </c>
      <c r="D473" s="137">
        <v>40</v>
      </c>
      <c r="E473" s="139">
        <f t="shared" si="8"/>
        <v>20.45167524784874</v>
      </c>
      <c r="F473" s="45"/>
      <c r="G473" s="45"/>
    </row>
    <row r="474" spans="1:7" ht="15.75" x14ac:dyDescent="0.25">
      <c r="A474" s="27"/>
      <c r="B474" s="93" t="s">
        <v>1423</v>
      </c>
      <c r="C474" s="42" t="s">
        <v>57</v>
      </c>
      <c r="D474" s="137">
        <v>30</v>
      </c>
      <c r="E474" s="139">
        <f t="shared" si="8"/>
        <v>15.338756435886555</v>
      </c>
      <c r="F474" s="45"/>
      <c r="G474" s="45"/>
    </row>
    <row r="475" spans="1:7" ht="15.75" x14ac:dyDescent="0.25">
      <c r="A475" s="27"/>
      <c r="B475" s="93" t="s">
        <v>1424</v>
      </c>
      <c r="C475" s="42" t="s">
        <v>57</v>
      </c>
      <c r="D475" s="137">
        <v>20</v>
      </c>
      <c r="E475" s="139">
        <f t="shared" si="8"/>
        <v>10.22583762392437</v>
      </c>
      <c r="F475" s="45"/>
      <c r="G475" s="45"/>
    </row>
    <row r="476" spans="1:7" ht="15.75" x14ac:dyDescent="0.25">
      <c r="A476" s="27"/>
      <c r="B476" s="93" t="s">
        <v>1425</v>
      </c>
      <c r="C476" s="42" t="s">
        <v>57</v>
      </c>
      <c r="D476" s="137">
        <v>40</v>
      </c>
      <c r="E476" s="139">
        <f t="shared" si="8"/>
        <v>20.45167524784874</v>
      </c>
      <c r="F476" s="45"/>
      <c r="G476" s="45"/>
    </row>
    <row r="477" spans="1:7" ht="15.75" x14ac:dyDescent="0.25">
      <c r="A477" s="27"/>
      <c r="B477" s="93" t="s">
        <v>1426</v>
      </c>
      <c r="C477" s="42" t="s">
        <v>57</v>
      </c>
      <c r="D477" s="137">
        <v>40</v>
      </c>
      <c r="E477" s="139">
        <f t="shared" si="8"/>
        <v>20.45167524784874</v>
      </c>
      <c r="F477" s="45"/>
      <c r="G477" s="45"/>
    </row>
    <row r="478" spans="1:7" ht="15.75" x14ac:dyDescent="0.25">
      <c r="A478" s="27"/>
      <c r="B478" s="93" t="s">
        <v>1427</v>
      </c>
      <c r="C478" s="42" t="s">
        <v>57</v>
      </c>
      <c r="D478" s="137">
        <v>30</v>
      </c>
      <c r="E478" s="139">
        <f t="shared" si="8"/>
        <v>15.338756435886555</v>
      </c>
      <c r="F478" s="45"/>
      <c r="G478" s="45"/>
    </row>
    <row r="479" spans="1:7" ht="15.75" x14ac:dyDescent="0.25">
      <c r="A479" s="27"/>
      <c r="B479" s="93" t="s">
        <v>1428</v>
      </c>
      <c r="C479" s="42" t="s">
        <v>57</v>
      </c>
      <c r="D479" s="137">
        <v>40</v>
      </c>
      <c r="E479" s="139">
        <f t="shared" si="8"/>
        <v>20.45167524784874</v>
      </c>
      <c r="F479" s="45"/>
      <c r="G479" s="45"/>
    </row>
    <row r="480" spans="1:7" ht="15.75" x14ac:dyDescent="0.25">
      <c r="A480" s="27"/>
      <c r="B480" s="93" t="s">
        <v>1429</v>
      </c>
      <c r="C480" s="42" t="s">
        <v>57</v>
      </c>
      <c r="D480" s="137">
        <v>30</v>
      </c>
      <c r="E480" s="139">
        <f t="shared" si="8"/>
        <v>15.338756435886555</v>
      </c>
      <c r="F480" s="45"/>
      <c r="G480" s="45"/>
    </row>
    <row r="481" spans="1:7" ht="15.75" x14ac:dyDescent="0.25">
      <c r="A481" s="27"/>
      <c r="B481" s="93" t="s">
        <v>1430</v>
      </c>
      <c r="C481" s="42" t="s">
        <v>57</v>
      </c>
      <c r="D481" s="137">
        <v>40</v>
      </c>
      <c r="E481" s="139">
        <f t="shared" si="8"/>
        <v>20.45167524784874</v>
      </c>
      <c r="F481" s="45"/>
      <c r="G481" s="45"/>
    </row>
    <row r="482" spans="1:7" ht="15.75" x14ac:dyDescent="0.25">
      <c r="A482" s="27"/>
      <c r="B482" s="93" t="s">
        <v>1431</v>
      </c>
      <c r="C482" s="42" t="s">
        <v>57</v>
      </c>
      <c r="D482" s="137">
        <v>30</v>
      </c>
      <c r="E482" s="139">
        <f t="shared" si="8"/>
        <v>15.338756435886555</v>
      </c>
      <c r="F482" s="45"/>
      <c r="G482" s="45"/>
    </row>
    <row r="483" spans="1:7" ht="15.75" x14ac:dyDescent="0.25">
      <c r="A483" s="27"/>
      <c r="B483" s="93" t="s">
        <v>1432</v>
      </c>
      <c r="C483" s="42" t="s">
        <v>57</v>
      </c>
      <c r="D483" s="137">
        <v>30</v>
      </c>
      <c r="E483" s="139">
        <f t="shared" si="8"/>
        <v>15.338756435886555</v>
      </c>
      <c r="F483" s="45"/>
      <c r="G483" s="45"/>
    </row>
    <row r="484" spans="1:7" ht="15.75" x14ac:dyDescent="0.25">
      <c r="A484" s="27"/>
      <c r="B484" s="93" t="s">
        <v>1433</v>
      </c>
      <c r="C484" s="42" t="s">
        <v>57</v>
      </c>
      <c r="D484" s="137">
        <v>40</v>
      </c>
      <c r="E484" s="139">
        <f t="shared" si="8"/>
        <v>20.45167524784874</v>
      </c>
      <c r="F484" s="45"/>
      <c r="G484" s="45"/>
    </row>
    <row r="485" spans="1:7" ht="15.75" x14ac:dyDescent="0.25">
      <c r="A485" s="27"/>
      <c r="B485" s="93" t="s">
        <v>1434</v>
      </c>
      <c r="C485" s="42" t="s">
        <v>57</v>
      </c>
      <c r="D485" s="137">
        <v>20</v>
      </c>
      <c r="E485" s="139">
        <f t="shared" si="8"/>
        <v>10.22583762392437</v>
      </c>
      <c r="F485" s="45"/>
      <c r="G485" s="45"/>
    </row>
    <row r="486" spans="1:7" ht="15.75" x14ac:dyDescent="0.25">
      <c r="A486" s="27"/>
      <c r="B486" s="93" t="s">
        <v>1435</v>
      </c>
      <c r="C486" s="42" t="s">
        <v>57</v>
      </c>
      <c r="D486" s="137">
        <v>20</v>
      </c>
      <c r="E486" s="139">
        <f t="shared" si="8"/>
        <v>10.22583762392437</v>
      </c>
      <c r="F486" s="45"/>
      <c r="G486" s="45"/>
    </row>
    <row r="487" spans="1:7" ht="15.75" x14ac:dyDescent="0.25">
      <c r="A487" s="27"/>
      <c r="B487" s="93" t="s">
        <v>1436</v>
      </c>
      <c r="C487" s="42" t="s">
        <v>57</v>
      </c>
      <c r="D487" s="137">
        <v>30</v>
      </c>
      <c r="E487" s="139">
        <f t="shared" si="8"/>
        <v>15.338756435886555</v>
      </c>
      <c r="F487" s="45"/>
      <c r="G487" s="45"/>
    </row>
    <row r="488" spans="1:7" ht="15.75" x14ac:dyDescent="0.25">
      <c r="A488" s="27"/>
      <c r="B488" s="93" t="s">
        <v>1437</v>
      </c>
      <c r="C488" s="42" t="s">
        <v>57</v>
      </c>
      <c r="D488" s="137">
        <v>30</v>
      </c>
      <c r="E488" s="139">
        <f t="shared" si="8"/>
        <v>15.338756435886555</v>
      </c>
      <c r="F488" s="45"/>
      <c r="G488" s="45"/>
    </row>
    <row r="489" spans="1:7" ht="15.75" x14ac:dyDescent="0.25">
      <c r="A489" s="27"/>
      <c r="B489" s="93" t="s">
        <v>1438</v>
      </c>
      <c r="C489" s="42" t="s">
        <v>57</v>
      </c>
      <c r="D489" s="137">
        <v>20</v>
      </c>
      <c r="E489" s="139">
        <f t="shared" si="8"/>
        <v>10.22583762392437</v>
      </c>
      <c r="F489" s="45"/>
      <c r="G489" s="45"/>
    </row>
    <row r="490" spans="1:7" ht="15.75" x14ac:dyDescent="0.25">
      <c r="A490" s="27"/>
      <c r="B490" s="93" t="s">
        <v>1439</v>
      </c>
      <c r="C490" s="42" t="s">
        <v>57</v>
      </c>
      <c r="D490" s="137">
        <v>30</v>
      </c>
      <c r="E490" s="139">
        <f t="shared" si="8"/>
        <v>15.338756435886555</v>
      </c>
      <c r="F490" s="45"/>
      <c r="G490" s="45"/>
    </row>
    <row r="491" spans="1:7" ht="15.75" x14ac:dyDescent="0.25">
      <c r="A491" s="27"/>
      <c r="B491" s="93" t="s">
        <v>1440</v>
      </c>
      <c r="C491" s="42" t="s">
        <v>57</v>
      </c>
      <c r="D491" s="137">
        <v>30</v>
      </c>
      <c r="E491" s="139">
        <f t="shared" si="8"/>
        <v>15.338756435886555</v>
      </c>
      <c r="F491" s="45"/>
      <c r="G491" s="45"/>
    </row>
    <row r="492" spans="1:7" ht="15.75" x14ac:dyDescent="0.25">
      <c r="A492" s="27"/>
      <c r="B492" s="93" t="s">
        <v>1441</v>
      </c>
      <c r="C492" s="42" t="s">
        <v>57</v>
      </c>
      <c r="D492" s="137">
        <v>30</v>
      </c>
      <c r="E492" s="139">
        <f t="shared" si="8"/>
        <v>15.338756435886555</v>
      </c>
      <c r="F492" s="45"/>
      <c r="G492" s="45"/>
    </row>
    <row r="493" spans="1:7" ht="15.75" x14ac:dyDescent="0.25">
      <c r="A493" s="27"/>
      <c r="B493" s="93" t="s">
        <v>1442</v>
      </c>
      <c r="C493" s="42" t="s">
        <v>57</v>
      </c>
      <c r="D493" s="137">
        <v>30</v>
      </c>
      <c r="E493" s="139">
        <f t="shared" si="8"/>
        <v>15.338756435886555</v>
      </c>
      <c r="F493" s="45"/>
      <c r="G493" s="45"/>
    </row>
    <row r="494" spans="1:7" ht="15.75" x14ac:dyDescent="0.25">
      <c r="A494" s="27"/>
      <c r="B494" s="93" t="s">
        <v>1443</v>
      </c>
      <c r="C494" s="42" t="s">
        <v>57</v>
      </c>
      <c r="D494" s="137">
        <v>50</v>
      </c>
      <c r="E494" s="139">
        <f t="shared" si="8"/>
        <v>25.564594059810926</v>
      </c>
      <c r="F494" s="45"/>
      <c r="G494" s="45"/>
    </row>
    <row r="495" spans="1:7" ht="15.75" x14ac:dyDescent="0.25">
      <c r="A495" s="27"/>
      <c r="B495" s="93" t="s">
        <v>1444</v>
      </c>
      <c r="C495" s="42" t="s">
        <v>57</v>
      </c>
      <c r="D495" s="137">
        <v>50</v>
      </c>
      <c r="E495" s="139">
        <f t="shared" si="8"/>
        <v>25.564594059810926</v>
      </c>
      <c r="F495" s="45"/>
      <c r="G495" s="45"/>
    </row>
    <row r="496" spans="1:7" ht="17.25" customHeight="1" x14ac:dyDescent="0.25">
      <c r="A496" s="27"/>
      <c r="B496" s="93" t="s">
        <v>1445</v>
      </c>
      <c r="C496" s="42" t="s">
        <v>57</v>
      </c>
      <c r="D496" s="137">
        <v>70</v>
      </c>
      <c r="E496" s="139">
        <f t="shared" si="8"/>
        <v>35.790431683735292</v>
      </c>
      <c r="F496" s="45"/>
      <c r="G496" s="45"/>
    </row>
    <row r="497" spans="1:7" ht="15.75" x14ac:dyDescent="0.25">
      <c r="A497" s="27"/>
      <c r="B497" s="93" t="s">
        <v>1446</v>
      </c>
      <c r="C497" s="42" t="s">
        <v>57</v>
      </c>
      <c r="D497" s="137">
        <v>70</v>
      </c>
      <c r="E497" s="139">
        <f t="shared" ref="E497:E553" si="9">D497/1.95583</f>
        <v>35.790431683735292</v>
      </c>
      <c r="F497" s="45"/>
      <c r="G497" s="45"/>
    </row>
    <row r="498" spans="1:7" ht="15.75" x14ac:dyDescent="0.25">
      <c r="A498" s="27"/>
      <c r="B498" s="93" t="s">
        <v>1447</v>
      </c>
      <c r="C498" s="42" t="s">
        <v>57</v>
      </c>
      <c r="D498" s="137">
        <v>120</v>
      </c>
      <c r="E498" s="139">
        <f t="shared" si="9"/>
        <v>61.355025743546221</v>
      </c>
      <c r="F498" s="45"/>
      <c r="G498" s="45"/>
    </row>
    <row r="499" spans="1:7" ht="15.75" x14ac:dyDescent="0.25">
      <c r="A499" s="27"/>
      <c r="B499" s="93" t="s">
        <v>1448</v>
      </c>
      <c r="C499" s="42" t="s">
        <v>57</v>
      </c>
      <c r="D499" s="137">
        <v>50</v>
      </c>
      <c r="E499" s="139">
        <f t="shared" si="9"/>
        <v>25.564594059810926</v>
      </c>
      <c r="F499" s="45"/>
      <c r="G499" s="45"/>
    </row>
    <row r="500" spans="1:7" ht="15.75" x14ac:dyDescent="0.25">
      <c r="A500" s="27"/>
      <c r="B500" s="93" t="s">
        <v>1449</v>
      </c>
      <c r="C500" s="42" t="s">
        <v>57</v>
      </c>
      <c r="D500" s="137">
        <v>50</v>
      </c>
      <c r="E500" s="139">
        <f t="shared" si="9"/>
        <v>25.564594059810926</v>
      </c>
      <c r="F500" s="45"/>
      <c r="G500" s="45"/>
    </row>
    <row r="501" spans="1:7" ht="15.75" x14ac:dyDescent="0.25">
      <c r="A501" s="27"/>
      <c r="B501" s="93" t="s">
        <v>1450</v>
      </c>
      <c r="C501" s="42" t="s">
        <v>57</v>
      </c>
      <c r="D501" s="137">
        <v>50</v>
      </c>
      <c r="E501" s="139">
        <f t="shared" si="9"/>
        <v>25.564594059810926</v>
      </c>
      <c r="F501" s="45"/>
      <c r="G501" s="45"/>
    </row>
    <row r="502" spans="1:7" ht="15.75" x14ac:dyDescent="0.25">
      <c r="A502" s="27"/>
      <c r="B502" s="93" t="s">
        <v>1451</v>
      </c>
      <c r="C502" s="42" t="s">
        <v>57</v>
      </c>
      <c r="D502" s="137">
        <v>50</v>
      </c>
      <c r="E502" s="139">
        <f t="shared" si="9"/>
        <v>25.564594059810926</v>
      </c>
      <c r="F502" s="45"/>
      <c r="G502" s="45"/>
    </row>
    <row r="503" spans="1:7" ht="15.75" x14ac:dyDescent="0.25">
      <c r="A503" s="27"/>
      <c r="B503" s="93" t="s">
        <v>1452</v>
      </c>
      <c r="C503" s="42" t="s">
        <v>57</v>
      </c>
      <c r="D503" s="137">
        <v>100</v>
      </c>
      <c r="E503" s="139">
        <f t="shared" si="9"/>
        <v>51.129188119621851</v>
      </c>
      <c r="F503" s="45"/>
      <c r="G503" s="45"/>
    </row>
    <row r="504" spans="1:7" ht="15.75" x14ac:dyDescent="0.25">
      <c r="A504" s="27"/>
      <c r="B504" s="93" t="s">
        <v>1453</v>
      </c>
      <c r="C504" s="42" t="s">
        <v>57</v>
      </c>
      <c r="D504" s="137">
        <v>50</v>
      </c>
      <c r="E504" s="139">
        <f t="shared" si="9"/>
        <v>25.564594059810926</v>
      </c>
      <c r="F504" s="45"/>
      <c r="G504" s="45"/>
    </row>
    <row r="505" spans="1:7" ht="15.75" x14ac:dyDescent="0.25">
      <c r="A505" s="27"/>
      <c r="B505" s="93" t="s">
        <v>1454</v>
      </c>
      <c r="C505" s="42" t="s">
        <v>57</v>
      </c>
      <c r="D505" s="137">
        <v>100</v>
      </c>
      <c r="E505" s="139">
        <f t="shared" si="9"/>
        <v>51.129188119621851</v>
      </c>
      <c r="F505" s="45"/>
      <c r="G505" s="45"/>
    </row>
    <row r="506" spans="1:7" ht="15.75" x14ac:dyDescent="0.25">
      <c r="A506" s="27"/>
      <c r="B506" s="93" t="s">
        <v>1455</v>
      </c>
      <c r="C506" s="42" t="s">
        <v>57</v>
      </c>
      <c r="D506" s="137">
        <v>200</v>
      </c>
      <c r="E506" s="139">
        <f t="shared" si="9"/>
        <v>102.2583762392437</v>
      </c>
      <c r="F506" s="45"/>
      <c r="G506" s="45"/>
    </row>
    <row r="507" spans="1:7" ht="15.75" x14ac:dyDescent="0.25">
      <c r="A507" s="27"/>
      <c r="B507" s="93" t="s">
        <v>1456</v>
      </c>
      <c r="C507" s="42" t="s">
        <v>57</v>
      </c>
      <c r="D507" s="137">
        <v>100</v>
      </c>
      <c r="E507" s="139">
        <f t="shared" si="9"/>
        <v>51.129188119621851</v>
      </c>
      <c r="F507" s="45"/>
      <c r="G507" s="45"/>
    </row>
    <row r="508" spans="1:7" ht="15.75" x14ac:dyDescent="0.25">
      <c r="A508" s="27"/>
      <c r="B508" s="93" t="s">
        <v>1457</v>
      </c>
      <c r="C508" s="42" t="s">
        <v>57</v>
      </c>
      <c r="D508" s="137">
        <v>40</v>
      </c>
      <c r="E508" s="139">
        <f t="shared" si="9"/>
        <v>20.45167524784874</v>
      </c>
      <c r="F508" s="45"/>
      <c r="G508" s="45"/>
    </row>
    <row r="509" spans="1:7" ht="15.75" x14ac:dyDescent="0.25">
      <c r="A509" s="27"/>
      <c r="B509" s="93" t="s">
        <v>1458</v>
      </c>
      <c r="C509" s="42" t="s">
        <v>57</v>
      </c>
      <c r="D509" s="137">
        <v>80</v>
      </c>
      <c r="E509" s="139">
        <f t="shared" si="9"/>
        <v>40.903350495697481</v>
      </c>
      <c r="F509" s="45"/>
      <c r="G509" s="45"/>
    </row>
    <row r="510" spans="1:7" ht="15.75" x14ac:dyDescent="0.25">
      <c r="A510" s="27"/>
      <c r="B510" s="93" t="s">
        <v>1459</v>
      </c>
      <c r="C510" s="42" t="s">
        <v>57</v>
      </c>
      <c r="D510" s="137">
        <v>20</v>
      </c>
      <c r="E510" s="139">
        <f t="shared" si="9"/>
        <v>10.22583762392437</v>
      </c>
      <c r="F510" s="45"/>
      <c r="G510" s="45"/>
    </row>
    <row r="511" spans="1:7" ht="15.75" x14ac:dyDescent="0.25">
      <c r="A511" s="27"/>
      <c r="B511" s="93" t="s">
        <v>1460</v>
      </c>
      <c r="C511" s="42" t="s">
        <v>57</v>
      </c>
      <c r="D511" s="137">
        <v>130</v>
      </c>
      <c r="E511" s="139">
        <f t="shared" si="9"/>
        <v>66.46794455550841</v>
      </c>
      <c r="F511" s="45"/>
      <c r="G511" s="45"/>
    </row>
    <row r="512" spans="1:7" ht="15.75" x14ac:dyDescent="0.25">
      <c r="A512" s="27"/>
      <c r="B512" s="93" t="s">
        <v>1461</v>
      </c>
      <c r="C512" s="42" t="s">
        <v>57</v>
      </c>
      <c r="D512" s="137">
        <v>200</v>
      </c>
      <c r="E512" s="139">
        <f t="shared" si="9"/>
        <v>102.2583762392437</v>
      </c>
      <c r="F512" s="45"/>
      <c r="G512" s="45"/>
    </row>
    <row r="513" spans="1:7" ht="15.75" x14ac:dyDescent="0.25">
      <c r="A513" s="27"/>
      <c r="B513" s="93" t="s">
        <v>1462</v>
      </c>
      <c r="C513" s="42" t="s">
        <v>57</v>
      </c>
      <c r="D513" s="137">
        <v>250</v>
      </c>
      <c r="E513" s="139">
        <f t="shared" si="9"/>
        <v>127.82297029905462</v>
      </c>
      <c r="F513" s="45"/>
      <c r="G513" s="45"/>
    </row>
    <row r="514" spans="1:7" ht="15.75" x14ac:dyDescent="0.25">
      <c r="A514" s="27"/>
      <c r="B514" s="93" t="s">
        <v>1463</v>
      </c>
      <c r="C514" s="42" t="s">
        <v>57</v>
      </c>
      <c r="D514" s="137">
        <v>130</v>
      </c>
      <c r="E514" s="139">
        <f t="shared" si="9"/>
        <v>66.46794455550841</v>
      </c>
      <c r="F514" s="45"/>
      <c r="G514" s="45"/>
    </row>
    <row r="515" spans="1:7" ht="15.75" x14ac:dyDescent="0.25">
      <c r="A515" s="27"/>
      <c r="B515" s="93" t="s">
        <v>1464</v>
      </c>
      <c r="C515" s="42" t="s">
        <v>57</v>
      </c>
      <c r="D515" s="137">
        <v>180</v>
      </c>
      <c r="E515" s="139">
        <f t="shared" si="9"/>
        <v>92.032538615319325</v>
      </c>
      <c r="F515" s="45"/>
      <c r="G515" s="45"/>
    </row>
    <row r="516" spans="1:7" ht="15.75" x14ac:dyDescent="0.25">
      <c r="A516" s="27"/>
      <c r="B516" s="93" t="s">
        <v>1465</v>
      </c>
      <c r="C516" s="42" t="s">
        <v>57</v>
      </c>
      <c r="D516" s="137">
        <v>200</v>
      </c>
      <c r="E516" s="139">
        <f t="shared" si="9"/>
        <v>102.2583762392437</v>
      </c>
      <c r="F516" s="45"/>
      <c r="G516" s="45"/>
    </row>
    <row r="517" spans="1:7" ht="15.75" x14ac:dyDescent="0.25">
      <c r="A517" s="27"/>
      <c r="B517" s="93" t="s">
        <v>1466</v>
      </c>
      <c r="C517" s="42" t="s">
        <v>57</v>
      </c>
      <c r="D517" s="137">
        <v>130</v>
      </c>
      <c r="E517" s="139">
        <f t="shared" si="9"/>
        <v>66.46794455550841</v>
      </c>
      <c r="F517" s="45"/>
      <c r="G517" s="45"/>
    </row>
    <row r="518" spans="1:7" ht="15.75" x14ac:dyDescent="0.25">
      <c r="A518" s="27"/>
      <c r="B518" s="93" t="s">
        <v>1467</v>
      </c>
      <c r="C518" s="42" t="s">
        <v>57</v>
      </c>
      <c r="D518" s="137">
        <v>200</v>
      </c>
      <c r="E518" s="139">
        <f t="shared" si="9"/>
        <v>102.2583762392437</v>
      </c>
      <c r="F518" s="45"/>
      <c r="G518" s="45"/>
    </row>
    <row r="519" spans="1:7" ht="15.75" x14ac:dyDescent="0.25">
      <c r="A519" s="27"/>
      <c r="B519" s="93" t="s">
        <v>1468</v>
      </c>
      <c r="C519" s="42" t="s">
        <v>57</v>
      </c>
      <c r="D519" s="137">
        <v>250</v>
      </c>
      <c r="E519" s="139">
        <f t="shared" si="9"/>
        <v>127.82297029905462</v>
      </c>
      <c r="F519" s="45"/>
      <c r="G519" s="45"/>
    </row>
    <row r="520" spans="1:7" ht="15.75" x14ac:dyDescent="0.25">
      <c r="A520" s="27"/>
      <c r="B520" s="93" t="s">
        <v>1469</v>
      </c>
      <c r="C520" s="42" t="s">
        <v>57</v>
      </c>
      <c r="D520" s="137">
        <v>250</v>
      </c>
      <c r="E520" s="139">
        <f t="shared" si="9"/>
        <v>127.82297029905462</v>
      </c>
      <c r="F520" s="45"/>
      <c r="G520" s="45"/>
    </row>
    <row r="521" spans="1:7" ht="15.75" x14ac:dyDescent="0.25">
      <c r="A521" s="27"/>
      <c r="B521" s="93" t="s">
        <v>1470</v>
      </c>
      <c r="C521" s="42" t="s">
        <v>57</v>
      </c>
      <c r="D521" s="137">
        <v>130</v>
      </c>
      <c r="E521" s="139">
        <f t="shared" si="9"/>
        <v>66.46794455550841</v>
      </c>
      <c r="F521" s="45"/>
      <c r="G521" s="45"/>
    </row>
    <row r="522" spans="1:7" ht="15.75" x14ac:dyDescent="0.25">
      <c r="A522" s="27"/>
      <c r="B522" s="93" t="s">
        <v>1471</v>
      </c>
      <c r="C522" s="42" t="s">
        <v>57</v>
      </c>
      <c r="D522" s="137">
        <v>200</v>
      </c>
      <c r="E522" s="139">
        <f t="shared" si="9"/>
        <v>102.2583762392437</v>
      </c>
      <c r="F522" s="45"/>
      <c r="G522" s="45"/>
    </row>
    <row r="523" spans="1:7" ht="15.75" x14ac:dyDescent="0.25">
      <c r="A523" s="27"/>
      <c r="B523" s="93" t="s">
        <v>1472</v>
      </c>
      <c r="C523" s="42" t="s">
        <v>57</v>
      </c>
      <c r="D523" s="137">
        <v>130</v>
      </c>
      <c r="E523" s="139">
        <f t="shared" si="9"/>
        <v>66.46794455550841</v>
      </c>
      <c r="F523" s="45"/>
      <c r="G523" s="45"/>
    </row>
    <row r="524" spans="1:7" ht="15.75" x14ac:dyDescent="0.25">
      <c r="A524" s="27"/>
      <c r="B524" s="93" t="s">
        <v>1473</v>
      </c>
      <c r="C524" s="42" t="s">
        <v>57</v>
      </c>
      <c r="D524" s="137">
        <v>200</v>
      </c>
      <c r="E524" s="139">
        <f t="shared" si="9"/>
        <v>102.2583762392437</v>
      </c>
      <c r="F524" s="45"/>
      <c r="G524" s="45"/>
    </row>
    <row r="525" spans="1:7" ht="15.75" x14ac:dyDescent="0.25">
      <c r="A525" s="27"/>
      <c r="B525" s="93" t="s">
        <v>1474</v>
      </c>
      <c r="C525" s="42" t="s">
        <v>57</v>
      </c>
      <c r="D525" s="137">
        <v>160</v>
      </c>
      <c r="E525" s="139">
        <f t="shared" si="9"/>
        <v>81.806700991394962</v>
      </c>
      <c r="F525" s="45"/>
      <c r="G525" s="45"/>
    </row>
    <row r="526" spans="1:7" ht="15.75" x14ac:dyDescent="0.25">
      <c r="A526" s="27"/>
      <c r="B526" s="93" t="s">
        <v>1475</v>
      </c>
      <c r="C526" s="42" t="s">
        <v>57</v>
      </c>
      <c r="D526" s="137">
        <v>250</v>
      </c>
      <c r="E526" s="139">
        <f t="shared" si="9"/>
        <v>127.82297029905462</v>
      </c>
      <c r="F526" s="45"/>
      <c r="G526" s="45"/>
    </row>
    <row r="527" spans="1:7" ht="15.75" x14ac:dyDescent="0.25">
      <c r="A527" s="27"/>
      <c r="B527" s="93" t="s">
        <v>1476</v>
      </c>
      <c r="C527" s="42" t="s">
        <v>57</v>
      </c>
      <c r="D527" s="137">
        <v>250</v>
      </c>
      <c r="E527" s="139">
        <f t="shared" si="9"/>
        <v>127.82297029905462</v>
      </c>
      <c r="F527" s="45"/>
      <c r="G527" s="45"/>
    </row>
    <row r="528" spans="1:7" ht="15.75" x14ac:dyDescent="0.25">
      <c r="A528" s="27"/>
      <c r="B528" s="93" t="s">
        <v>1477</v>
      </c>
      <c r="C528" s="42" t="s">
        <v>57</v>
      </c>
      <c r="D528" s="137">
        <v>300</v>
      </c>
      <c r="E528" s="139">
        <f t="shared" si="9"/>
        <v>153.38756435886555</v>
      </c>
      <c r="F528" s="45"/>
      <c r="G528" s="45"/>
    </row>
    <row r="529" spans="1:7" ht="15.75" x14ac:dyDescent="0.25">
      <c r="A529" s="27"/>
      <c r="B529" s="93" t="s">
        <v>1478</v>
      </c>
      <c r="C529" s="42" t="s">
        <v>57</v>
      </c>
      <c r="D529" s="137">
        <v>300</v>
      </c>
      <c r="E529" s="139">
        <f t="shared" si="9"/>
        <v>153.38756435886555</v>
      </c>
      <c r="F529" s="45"/>
      <c r="G529" s="45"/>
    </row>
    <row r="530" spans="1:7" ht="15.75" x14ac:dyDescent="0.25">
      <c r="A530" s="27"/>
      <c r="B530" s="93" t="s">
        <v>1479</v>
      </c>
      <c r="C530" s="42" t="s">
        <v>57</v>
      </c>
      <c r="D530" s="137">
        <v>150</v>
      </c>
      <c r="E530" s="139">
        <f t="shared" si="9"/>
        <v>76.693782179432773</v>
      </c>
      <c r="F530" s="45"/>
      <c r="G530" s="45"/>
    </row>
    <row r="531" spans="1:7" ht="15.75" x14ac:dyDescent="0.25">
      <c r="A531" s="27"/>
      <c r="B531" s="93" t="s">
        <v>1480</v>
      </c>
      <c r="C531" s="42" t="s">
        <v>57</v>
      </c>
      <c r="D531" s="137">
        <v>350</v>
      </c>
      <c r="E531" s="139">
        <f t="shared" si="9"/>
        <v>178.95215841867648</v>
      </c>
      <c r="F531" s="45"/>
      <c r="G531" s="45"/>
    </row>
    <row r="532" spans="1:7" ht="15.75" x14ac:dyDescent="0.25">
      <c r="A532" s="27"/>
      <c r="B532" s="93" t="s">
        <v>1481</v>
      </c>
      <c r="C532" s="42" t="s">
        <v>57</v>
      </c>
      <c r="D532" s="137">
        <v>350</v>
      </c>
      <c r="E532" s="139">
        <f t="shared" si="9"/>
        <v>178.95215841867648</v>
      </c>
      <c r="F532" s="45"/>
      <c r="G532" s="45"/>
    </row>
    <row r="533" spans="1:7" ht="15.75" x14ac:dyDescent="0.25">
      <c r="A533" s="27"/>
      <c r="B533" s="93" t="s">
        <v>1482</v>
      </c>
      <c r="C533" s="42" t="s">
        <v>57</v>
      </c>
      <c r="D533" s="137">
        <v>350</v>
      </c>
      <c r="E533" s="139">
        <f t="shared" si="9"/>
        <v>178.95215841867648</v>
      </c>
      <c r="F533" s="45"/>
      <c r="G533" s="45"/>
    </row>
    <row r="534" spans="1:7" ht="15.75" x14ac:dyDescent="0.25">
      <c r="A534" s="27"/>
      <c r="B534" s="93" t="s">
        <v>1483</v>
      </c>
      <c r="C534" s="42" t="s">
        <v>57</v>
      </c>
      <c r="D534" s="137">
        <v>350</v>
      </c>
      <c r="E534" s="139">
        <f t="shared" si="9"/>
        <v>178.95215841867648</v>
      </c>
      <c r="F534" s="45"/>
      <c r="G534" s="45"/>
    </row>
    <row r="535" spans="1:7" ht="15.75" x14ac:dyDescent="0.25">
      <c r="A535" s="27"/>
      <c r="B535" s="93" t="s">
        <v>1484</v>
      </c>
      <c r="C535" s="42" t="s">
        <v>57</v>
      </c>
      <c r="D535" s="137">
        <v>350</v>
      </c>
      <c r="E535" s="139">
        <f t="shared" si="9"/>
        <v>178.95215841867648</v>
      </c>
      <c r="F535" s="45"/>
      <c r="G535" s="45"/>
    </row>
    <row r="536" spans="1:7" ht="15.75" x14ac:dyDescent="0.25">
      <c r="A536" s="27"/>
      <c r="B536" s="93" t="s">
        <v>1485</v>
      </c>
      <c r="C536" s="42" t="s">
        <v>57</v>
      </c>
      <c r="D536" s="137">
        <v>350</v>
      </c>
      <c r="E536" s="139">
        <f t="shared" si="9"/>
        <v>178.95215841867648</v>
      </c>
      <c r="F536" s="45"/>
      <c r="G536" s="45"/>
    </row>
    <row r="537" spans="1:7" ht="15.75" x14ac:dyDescent="0.25">
      <c r="A537" s="27"/>
      <c r="B537" s="93" t="s">
        <v>1486</v>
      </c>
      <c r="C537" s="42" t="s">
        <v>57</v>
      </c>
      <c r="D537" s="137">
        <v>350</v>
      </c>
      <c r="E537" s="139">
        <f t="shared" si="9"/>
        <v>178.95215841867648</v>
      </c>
      <c r="F537" s="45"/>
      <c r="G537" s="45"/>
    </row>
    <row r="538" spans="1:7" ht="15.75" x14ac:dyDescent="0.25">
      <c r="A538" s="27"/>
      <c r="B538" s="93" t="s">
        <v>1487</v>
      </c>
      <c r="C538" s="42" t="s">
        <v>57</v>
      </c>
      <c r="D538" s="137">
        <v>350</v>
      </c>
      <c r="E538" s="139">
        <f t="shared" si="9"/>
        <v>178.95215841867648</v>
      </c>
      <c r="F538" s="45"/>
      <c r="G538" s="45"/>
    </row>
    <row r="539" spans="1:7" ht="15.75" x14ac:dyDescent="0.25">
      <c r="A539" s="27"/>
      <c r="B539" s="93" t="s">
        <v>1488</v>
      </c>
      <c r="C539" s="42" t="s">
        <v>57</v>
      </c>
      <c r="D539" s="137">
        <v>350</v>
      </c>
      <c r="E539" s="139">
        <f t="shared" si="9"/>
        <v>178.95215841867648</v>
      </c>
      <c r="F539" s="45"/>
      <c r="G539" s="45"/>
    </row>
    <row r="540" spans="1:7" ht="15.75" x14ac:dyDescent="0.25">
      <c r="A540" s="27"/>
      <c r="B540" s="93" t="s">
        <v>1489</v>
      </c>
      <c r="C540" s="42" t="s">
        <v>57</v>
      </c>
      <c r="D540" s="137">
        <v>350</v>
      </c>
      <c r="E540" s="139">
        <f t="shared" si="9"/>
        <v>178.95215841867648</v>
      </c>
      <c r="F540" s="45"/>
      <c r="G540" s="45"/>
    </row>
    <row r="541" spans="1:7" ht="15.75" x14ac:dyDescent="0.25">
      <c r="A541" s="27"/>
      <c r="B541" s="93" t="s">
        <v>1490</v>
      </c>
      <c r="C541" s="42" t="s">
        <v>57</v>
      </c>
      <c r="D541" s="137">
        <v>350</v>
      </c>
      <c r="E541" s="139">
        <f t="shared" si="9"/>
        <v>178.95215841867648</v>
      </c>
      <c r="F541" s="45"/>
      <c r="G541" s="45"/>
    </row>
    <row r="542" spans="1:7" ht="15.75" x14ac:dyDescent="0.25">
      <c r="A542" s="27"/>
      <c r="B542" s="93" t="s">
        <v>1491</v>
      </c>
      <c r="C542" s="42" t="s">
        <v>57</v>
      </c>
      <c r="D542" s="137">
        <v>350</v>
      </c>
      <c r="E542" s="139">
        <f t="shared" si="9"/>
        <v>178.95215841867648</v>
      </c>
      <c r="F542" s="45"/>
      <c r="G542" s="45"/>
    </row>
    <row r="543" spans="1:7" ht="15.75" x14ac:dyDescent="0.25">
      <c r="A543" s="27"/>
      <c r="B543" s="93" t="s">
        <v>1492</v>
      </c>
      <c r="C543" s="42" t="s">
        <v>57</v>
      </c>
      <c r="D543" s="137">
        <v>350</v>
      </c>
      <c r="E543" s="139">
        <f t="shared" si="9"/>
        <v>178.95215841867648</v>
      </c>
      <c r="F543" s="45"/>
      <c r="G543" s="45"/>
    </row>
    <row r="544" spans="1:7" ht="15.75" x14ac:dyDescent="0.25">
      <c r="A544" s="27"/>
      <c r="B544" s="93" t="s">
        <v>1493</v>
      </c>
      <c r="C544" s="42" t="s">
        <v>57</v>
      </c>
      <c r="D544" s="137">
        <v>350</v>
      </c>
      <c r="E544" s="139">
        <f t="shared" si="9"/>
        <v>178.95215841867648</v>
      </c>
      <c r="F544" s="45"/>
      <c r="G544" s="45"/>
    </row>
    <row r="545" spans="1:7" ht="15.75" x14ac:dyDescent="0.25">
      <c r="A545" s="27"/>
      <c r="B545" s="93" t="s">
        <v>1494</v>
      </c>
      <c r="C545" s="42" t="s">
        <v>57</v>
      </c>
      <c r="D545" s="137">
        <v>750</v>
      </c>
      <c r="E545" s="139">
        <f t="shared" si="9"/>
        <v>383.46891089716388</v>
      </c>
      <c r="F545" s="45"/>
      <c r="G545" s="45"/>
    </row>
    <row r="546" spans="1:7" ht="15.75" x14ac:dyDescent="0.25">
      <c r="A546" s="27"/>
      <c r="B546" s="93" t="s">
        <v>1495</v>
      </c>
      <c r="C546" s="42" t="s">
        <v>57</v>
      </c>
      <c r="D546" s="137">
        <v>400</v>
      </c>
      <c r="E546" s="139">
        <f t="shared" si="9"/>
        <v>204.5167524784874</v>
      </c>
      <c r="F546" s="45"/>
      <c r="G546" s="45"/>
    </row>
    <row r="547" spans="1:7" ht="15.75" x14ac:dyDescent="0.25">
      <c r="A547" s="27"/>
      <c r="B547" s="93" t="s">
        <v>1496</v>
      </c>
      <c r="C547" s="42" t="s">
        <v>57</v>
      </c>
      <c r="D547" s="137">
        <v>380</v>
      </c>
      <c r="E547" s="139">
        <f t="shared" si="9"/>
        <v>194.29091485456303</v>
      </c>
      <c r="F547" s="45"/>
      <c r="G547" s="45"/>
    </row>
    <row r="548" spans="1:7" ht="15.75" x14ac:dyDescent="0.25">
      <c r="A548" s="27"/>
      <c r="B548" s="93" t="s">
        <v>1497</v>
      </c>
      <c r="C548" s="42" t="s">
        <v>57</v>
      </c>
      <c r="D548" s="137">
        <v>380</v>
      </c>
      <c r="E548" s="139">
        <f t="shared" si="9"/>
        <v>194.29091485456303</v>
      </c>
      <c r="F548" s="45"/>
      <c r="G548" s="45"/>
    </row>
    <row r="549" spans="1:7" ht="15.75" x14ac:dyDescent="0.25">
      <c r="A549" s="27"/>
      <c r="B549" s="93" t="s">
        <v>1498</v>
      </c>
      <c r="C549" s="42" t="s">
        <v>57</v>
      </c>
      <c r="D549" s="137">
        <v>400</v>
      </c>
      <c r="E549" s="139">
        <f t="shared" si="9"/>
        <v>204.5167524784874</v>
      </c>
      <c r="F549" s="45"/>
      <c r="G549" s="45"/>
    </row>
    <row r="550" spans="1:7" ht="26.25" x14ac:dyDescent="0.25">
      <c r="A550" s="27"/>
      <c r="B550" s="94" t="s">
        <v>1499</v>
      </c>
      <c r="C550" s="42" t="s">
        <v>57</v>
      </c>
      <c r="D550" s="138">
        <v>380</v>
      </c>
      <c r="E550" s="139">
        <f t="shared" si="9"/>
        <v>194.29091485456303</v>
      </c>
      <c r="F550" s="45"/>
      <c r="G550" s="45"/>
    </row>
    <row r="551" spans="1:7" ht="30.75" customHeight="1" x14ac:dyDescent="0.25">
      <c r="A551" s="27"/>
      <c r="B551" s="94" t="s">
        <v>1500</v>
      </c>
      <c r="C551" s="42" t="s">
        <v>57</v>
      </c>
      <c r="D551" s="138">
        <v>300</v>
      </c>
      <c r="E551" s="139">
        <f t="shared" si="9"/>
        <v>153.38756435886555</v>
      </c>
      <c r="F551" s="45"/>
      <c r="G551" s="45"/>
    </row>
    <row r="552" spans="1:7" ht="15.75" x14ac:dyDescent="0.25">
      <c r="A552" s="27"/>
      <c r="B552" s="93" t="s">
        <v>1501</v>
      </c>
      <c r="C552" s="42" t="s">
        <v>57</v>
      </c>
      <c r="D552" s="137">
        <v>750</v>
      </c>
      <c r="E552" s="139">
        <f t="shared" si="9"/>
        <v>383.46891089716388</v>
      </c>
      <c r="F552" s="45"/>
      <c r="G552" s="45"/>
    </row>
    <row r="553" spans="1:7" ht="15.75" x14ac:dyDescent="0.25">
      <c r="A553" s="44"/>
      <c r="B553" s="95" t="s">
        <v>358</v>
      </c>
      <c r="C553" s="42" t="s">
        <v>57</v>
      </c>
      <c r="D553" s="43">
        <v>70</v>
      </c>
      <c r="E553" s="139">
        <f t="shared" si="9"/>
        <v>35.790431683735292</v>
      </c>
      <c r="F553" s="27"/>
      <c r="G553" s="45"/>
    </row>
    <row r="554" spans="1:7" x14ac:dyDescent="0.25">
      <c r="A554" s="27"/>
      <c r="B554" s="6"/>
      <c r="C554" s="39"/>
      <c r="D554" s="40"/>
      <c r="E554" s="40"/>
      <c r="F554" s="27"/>
      <c r="G554" s="45"/>
    </row>
    <row r="555" spans="1:7" ht="15.75" x14ac:dyDescent="0.25">
      <c r="A555" s="27"/>
      <c r="B555" s="109" t="s">
        <v>390</v>
      </c>
      <c r="C555" s="39"/>
      <c r="D555" s="40"/>
      <c r="E555" s="40"/>
      <c r="F555" s="27"/>
      <c r="G555" s="45"/>
    </row>
    <row r="556" spans="1:7" x14ac:dyDescent="0.25">
      <c r="A556" s="27" t="s">
        <v>1166</v>
      </c>
      <c r="B556" s="11" t="s">
        <v>389</v>
      </c>
      <c r="C556" s="10" t="s">
        <v>57</v>
      </c>
      <c r="D556" s="21">
        <v>50</v>
      </c>
      <c r="E556" s="21">
        <f>D556/1.95583</f>
        <v>25.564594059810926</v>
      </c>
      <c r="F556" s="27"/>
      <c r="G556" s="45"/>
    </row>
    <row r="557" spans="1:7" x14ac:dyDescent="0.25">
      <c r="A557" s="27" t="s">
        <v>1165</v>
      </c>
      <c r="B557" s="11" t="s">
        <v>388</v>
      </c>
      <c r="C557" s="10" t="s">
        <v>57</v>
      </c>
      <c r="D557" s="21">
        <v>22</v>
      </c>
      <c r="E557" s="21">
        <f t="shared" ref="E557:E586" si="10">D557/1.95583</f>
        <v>11.248421386316807</v>
      </c>
      <c r="F557" s="27"/>
      <c r="G557" s="45"/>
    </row>
    <row r="558" spans="1:7" x14ac:dyDescent="0.25">
      <c r="A558" s="27" t="s">
        <v>1164</v>
      </c>
      <c r="B558" s="11" t="s">
        <v>387</v>
      </c>
      <c r="C558" s="10" t="s">
        <v>57</v>
      </c>
      <c r="D558" s="21">
        <v>20</v>
      </c>
      <c r="E558" s="21">
        <f t="shared" si="10"/>
        <v>10.22583762392437</v>
      </c>
      <c r="F558" s="27"/>
      <c r="G558" s="45"/>
    </row>
    <row r="559" spans="1:7" x14ac:dyDescent="0.25">
      <c r="A559" s="27" t="s">
        <v>1163</v>
      </c>
      <c r="B559" s="11" t="s">
        <v>386</v>
      </c>
      <c r="C559" s="10" t="s">
        <v>57</v>
      </c>
      <c r="D559" s="21">
        <v>40</v>
      </c>
      <c r="E559" s="21">
        <f t="shared" si="10"/>
        <v>20.45167524784874</v>
      </c>
      <c r="F559" s="27"/>
      <c r="G559" s="45"/>
    </row>
    <row r="560" spans="1:7" ht="30" x14ac:dyDescent="0.25">
      <c r="A560" s="27" t="s">
        <v>1173</v>
      </c>
      <c r="B560" s="11" t="s">
        <v>385</v>
      </c>
      <c r="C560" s="10" t="s">
        <v>57</v>
      </c>
      <c r="D560" s="21">
        <v>200</v>
      </c>
      <c r="E560" s="21">
        <f t="shared" si="10"/>
        <v>102.2583762392437</v>
      </c>
      <c r="F560" s="27"/>
      <c r="G560" s="45"/>
    </row>
    <row r="561" spans="1:7" ht="30" x14ac:dyDescent="0.25">
      <c r="A561" s="27" t="s">
        <v>1174</v>
      </c>
      <c r="B561" s="11" t="s">
        <v>384</v>
      </c>
      <c r="C561" s="10" t="s">
        <v>57</v>
      </c>
      <c r="D561" s="21">
        <v>90</v>
      </c>
      <c r="E561" s="21">
        <f t="shared" si="10"/>
        <v>46.016269307659663</v>
      </c>
      <c r="F561" s="27"/>
      <c r="G561" s="45"/>
    </row>
    <row r="562" spans="1:7" ht="30" x14ac:dyDescent="0.25">
      <c r="A562" s="27"/>
      <c r="B562" s="11" t="s">
        <v>383</v>
      </c>
      <c r="C562" s="10" t="s">
        <v>57</v>
      </c>
      <c r="D562" s="21">
        <v>110</v>
      </c>
      <c r="E562" s="21">
        <f t="shared" si="10"/>
        <v>56.242106931584033</v>
      </c>
      <c r="F562" s="27"/>
      <c r="G562" s="45"/>
    </row>
    <row r="563" spans="1:7" ht="30" x14ac:dyDescent="0.25">
      <c r="A563" s="27" t="s">
        <v>1175</v>
      </c>
      <c r="B563" s="11" t="s">
        <v>382</v>
      </c>
      <c r="C563" s="10" t="s">
        <v>57</v>
      </c>
      <c r="D563" s="21">
        <v>70</v>
      </c>
      <c r="E563" s="21">
        <f t="shared" si="10"/>
        <v>35.790431683735292</v>
      </c>
      <c r="F563" s="27"/>
      <c r="G563" s="45"/>
    </row>
    <row r="564" spans="1:7" ht="30" x14ac:dyDescent="0.25">
      <c r="A564" s="27" t="s">
        <v>1176</v>
      </c>
      <c r="B564" s="11" t="s">
        <v>381</v>
      </c>
      <c r="C564" s="10" t="s">
        <v>57</v>
      </c>
      <c r="D564" s="21">
        <v>110</v>
      </c>
      <c r="E564" s="21">
        <f t="shared" si="10"/>
        <v>56.242106931584033</v>
      </c>
      <c r="F564" s="27"/>
      <c r="G564" s="45"/>
    </row>
    <row r="565" spans="1:7" ht="30" x14ac:dyDescent="0.25">
      <c r="A565" s="27" t="s">
        <v>1177</v>
      </c>
      <c r="B565" s="11" t="s">
        <v>380</v>
      </c>
      <c r="C565" s="10" t="s">
        <v>57</v>
      </c>
      <c r="D565" s="21">
        <v>145</v>
      </c>
      <c r="E565" s="21">
        <f t="shared" si="10"/>
        <v>74.137322773451686</v>
      </c>
      <c r="F565" s="27"/>
      <c r="G565" s="45"/>
    </row>
    <row r="566" spans="1:7" ht="30" x14ac:dyDescent="0.25">
      <c r="A566" s="27" t="s">
        <v>1178</v>
      </c>
      <c r="B566" s="11" t="s">
        <v>379</v>
      </c>
      <c r="C566" s="10" t="s">
        <v>57</v>
      </c>
      <c r="D566" s="21">
        <v>160</v>
      </c>
      <c r="E566" s="21">
        <f t="shared" si="10"/>
        <v>81.806700991394962</v>
      </c>
      <c r="F566" s="27"/>
      <c r="G566" s="45"/>
    </row>
    <row r="567" spans="1:7" ht="30" x14ac:dyDescent="0.25">
      <c r="A567" s="27" t="s">
        <v>1179</v>
      </c>
      <c r="B567" s="11" t="s">
        <v>378</v>
      </c>
      <c r="C567" s="10" t="s">
        <v>57</v>
      </c>
      <c r="D567" s="21">
        <v>180</v>
      </c>
      <c r="E567" s="21">
        <f t="shared" si="10"/>
        <v>92.032538615319325</v>
      </c>
      <c r="F567" s="27"/>
      <c r="G567" s="45"/>
    </row>
    <row r="568" spans="1:7" ht="30" x14ac:dyDescent="0.25">
      <c r="A568" s="27" t="s">
        <v>1180</v>
      </c>
      <c r="B568" s="11" t="s">
        <v>377</v>
      </c>
      <c r="C568" s="10" t="s">
        <v>57</v>
      </c>
      <c r="D568" s="21">
        <v>200</v>
      </c>
      <c r="E568" s="21">
        <f t="shared" si="10"/>
        <v>102.2583762392437</v>
      </c>
      <c r="F568" s="27"/>
      <c r="G568" s="45"/>
    </row>
    <row r="569" spans="1:7" x14ac:dyDescent="0.25">
      <c r="A569" s="27" t="s">
        <v>1162</v>
      </c>
      <c r="B569" s="11" t="s">
        <v>376</v>
      </c>
      <c r="C569" s="10" t="s">
        <v>57</v>
      </c>
      <c r="D569" s="21">
        <v>60</v>
      </c>
      <c r="E569" s="21">
        <f t="shared" si="10"/>
        <v>30.677512871773111</v>
      </c>
      <c r="F569" s="27"/>
      <c r="G569" s="45"/>
    </row>
    <row r="570" spans="1:7" x14ac:dyDescent="0.25">
      <c r="A570" s="27" t="s">
        <v>1161</v>
      </c>
      <c r="B570" s="11" t="s">
        <v>375</v>
      </c>
      <c r="C570" s="10" t="s">
        <v>57</v>
      </c>
      <c r="D570" s="20">
        <v>80</v>
      </c>
      <c r="E570" s="21">
        <f t="shared" si="10"/>
        <v>40.903350495697481</v>
      </c>
      <c r="F570" s="27"/>
      <c r="G570" s="45"/>
    </row>
    <row r="571" spans="1:7" x14ac:dyDescent="0.25">
      <c r="A571" s="27" t="s">
        <v>1160</v>
      </c>
      <c r="B571" s="11" t="s">
        <v>374</v>
      </c>
      <c r="C571" s="10" t="s">
        <v>57</v>
      </c>
      <c r="D571" s="20">
        <v>100</v>
      </c>
      <c r="E571" s="21">
        <f t="shared" si="10"/>
        <v>51.129188119621851</v>
      </c>
      <c r="F571" s="27"/>
      <c r="G571" s="45"/>
    </row>
    <row r="572" spans="1:7" x14ac:dyDescent="0.25">
      <c r="A572" s="27" t="s">
        <v>1172</v>
      </c>
      <c r="B572" s="11" t="s">
        <v>373</v>
      </c>
      <c r="C572" s="10" t="s">
        <v>57</v>
      </c>
      <c r="D572" s="20">
        <v>1000</v>
      </c>
      <c r="E572" s="21">
        <f t="shared" si="10"/>
        <v>511.29188119621847</v>
      </c>
      <c r="F572" s="27"/>
      <c r="G572" s="45"/>
    </row>
    <row r="573" spans="1:7" x14ac:dyDescent="0.25">
      <c r="A573" s="27" t="s">
        <v>1159</v>
      </c>
      <c r="B573" s="11" t="s">
        <v>372</v>
      </c>
      <c r="C573" s="10" t="s">
        <v>57</v>
      </c>
      <c r="D573" s="20">
        <v>20</v>
      </c>
      <c r="E573" s="21">
        <f t="shared" si="10"/>
        <v>10.22583762392437</v>
      </c>
      <c r="F573" s="27"/>
      <c r="G573" s="45"/>
    </row>
    <row r="574" spans="1:7" x14ac:dyDescent="0.25">
      <c r="A574" s="27" t="s">
        <v>1167</v>
      </c>
      <c r="B574" s="11" t="s">
        <v>371</v>
      </c>
      <c r="C574" s="10" t="s">
        <v>57</v>
      </c>
      <c r="D574" s="20">
        <v>20</v>
      </c>
      <c r="E574" s="21">
        <f t="shared" si="10"/>
        <v>10.22583762392437</v>
      </c>
      <c r="F574" s="27"/>
      <c r="G574" s="45"/>
    </row>
    <row r="575" spans="1:7" x14ac:dyDescent="0.25">
      <c r="A575" s="27" t="s">
        <v>1169</v>
      </c>
      <c r="B575" s="11" t="s">
        <v>370</v>
      </c>
      <c r="C575" s="10" t="s">
        <v>57</v>
      </c>
      <c r="D575" s="20">
        <v>80</v>
      </c>
      <c r="E575" s="21">
        <f t="shared" si="10"/>
        <v>40.903350495697481</v>
      </c>
      <c r="F575" s="27"/>
      <c r="G575" s="45"/>
    </row>
    <row r="576" spans="1:7" x14ac:dyDescent="0.25">
      <c r="A576" s="27" t="s">
        <v>1168</v>
      </c>
      <c r="B576" s="11" t="s">
        <v>369</v>
      </c>
      <c r="C576" s="10" t="s">
        <v>57</v>
      </c>
      <c r="D576" s="20">
        <v>20</v>
      </c>
      <c r="E576" s="21">
        <f t="shared" si="10"/>
        <v>10.22583762392437</v>
      </c>
      <c r="F576" s="27"/>
      <c r="G576" s="45"/>
    </row>
    <row r="577" spans="1:7" x14ac:dyDescent="0.25">
      <c r="A577" s="27" t="s">
        <v>1171</v>
      </c>
      <c r="B577" s="11" t="s">
        <v>368</v>
      </c>
      <c r="C577" s="10" t="s">
        <v>57</v>
      </c>
      <c r="D577" s="20">
        <v>50</v>
      </c>
      <c r="E577" s="21">
        <f t="shared" si="10"/>
        <v>25.564594059810926</v>
      </c>
      <c r="F577" s="27"/>
      <c r="G577" s="45"/>
    </row>
    <row r="578" spans="1:7" x14ac:dyDescent="0.25">
      <c r="A578" s="27" t="s">
        <v>1170</v>
      </c>
      <c r="B578" s="11" t="s">
        <v>367</v>
      </c>
      <c r="C578" s="10" t="s">
        <v>57</v>
      </c>
      <c r="D578" s="20">
        <v>50</v>
      </c>
      <c r="E578" s="21">
        <f t="shared" si="10"/>
        <v>25.564594059810926</v>
      </c>
      <c r="F578" s="27"/>
      <c r="G578" s="45"/>
    </row>
    <row r="579" spans="1:7" x14ac:dyDescent="0.25">
      <c r="A579" s="27"/>
      <c r="B579" s="11" t="s">
        <v>1507</v>
      </c>
      <c r="C579" s="10" t="s">
        <v>57</v>
      </c>
      <c r="D579" s="20">
        <v>100</v>
      </c>
      <c r="E579" s="21">
        <f t="shared" si="10"/>
        <v>51.129188119621851</v>
      </c>
      <c r="F579" s="27"/>
      <c r="G579" s="45"/>
    </row>
    <row r="580" spans="1:7" x14ac:dyDescent="0.25">
      <c r="A580" s="27"/>
      <c r="B580" s="11" t="s">
        <v>366</v>
      </c>
      <c r="C580" s="10" t="s">
        <v>57</v>
      </c>
      <c r="D580" s="20">
        <v>40</v>
      </c>
      <c r="E580" s="21">
        <f t="shared" si="10"/>
        <v>20.45167524784874</v>
      </c>
      <c r="F580" s="27"/>
      <c r="G580" s="45"/>
    </row>
    <row r="581" spans="1:7" ht="30" x14ac:dyDescent="0.25">
      <c r="A581" s="27"/>
      <c r="B581" s="22" t="s">
        <v>365</v>
      </c>
      <c r="C581" s="10" t="s">
        <v>57</v>
      </c>
      <c r="D581" s="20">
        <v>50</v>
      </c>
      <c r="E581" s="21">
        <f t="shared" si="10"/>
        <v>25.564594059810926</v>
      </c>
      <c r="F581" s="27"/>
      <c r="G581" s="45"/>
    </row>
    <row r="582" spans="1:7" ht="60" x14ac:dyDescent="0.25">
      <c r="A582" s="27"/>
      <c r="B582" s="11" t="s">
        <v>364</v>
      </c>
      <c r="C582" s="10" t="s">
        <v>57</v>
      </c>
      <c r="D582" s="21">
        <v>40</v>
      </c>
      <c r="E582" s="21">
        <f t="shared" si="10"/>
        <v>20.45167524784874</v>
      </c>
      <c r="F582" s="27"/>
      <c r="G582" s="45"/>
    </row>
    <row r="583" spans="1:7" ht="30" x14ac:dyDescent="0.25">
      <c r="A583" s="27" t="s">
        <v>1183</v>
      </c>
      <c r="B583" s="11" t="s">
        <v>363</v>
      </c>
      <c r="C583" s="10" t="s">
        <v>57</v>
      </c>
      <c r="D583" s="21">
        <v>50</v>
      </c>
      <c r="E583" s="21">
        <f t="shared" si="10"/>
        <v>25.564594059810926</v>
      </c>
      <c r="F583" s="27"/>
      <c r="G583" s="45"/>
    </row>
    <row r="584" spans="1:7" ht="30" x14ac:dyDescent="0.25">
      <c r="A584" s="27" t="s">
        <v>1182</v>
      </c>
      <c r="B584" s="11" t="s">
        <v>362</v>
      </c>
      <c r="C584" s="10" t="s">
        <v>57</v>
      </c>
      <c r="D584" s="21">
        <v>50</v>
      </c>
      <c r="E584" s="21">
        <f t="shared" si="10"/>
        <v>25.564594059810926</v>
      </c>
      <c r="F584" s="27"/>
      <c r="G584" s="45"/>
    </row>
    <row r="585" spans="1:7" ht="19.5" customHeight="1" x14ac:dyDescent="0.25">
      <c r="A585" s="27" t="s">
        <v>1181</v>
      </c>
      <c r="B585" s="11" t="s">
        <v>361</v>
      </c>
      <c r="C585" s="10" t="s">
        <v>57</v>
      </c>
      <c r="D585" s="21">
        <v>22</v>
      </c>
      <c r="E585" s="21">
        <f t="shared" si="10"/>
        <v>11.248421386316807</v>
      </c>
      <c r="F585" s="27"/>
      <c r="G585" s="45"/>
    </row>
    <row r="586" spans="1:7" ht="30" x14ac:dyDescent="0.25">
      <c r="A586" s="27"/>
      <c r="B586" s="11" t="s">
        <v>360</v>
      </c>
      <c r="C586" s="10" t="s">
        <v>57</v>
      </c>
      <c r="D586" s="21">
        <v>28</v>
      </c>
      <c r="E586" s="21">
        <f t="shared" si="10"/>
        <v>14.316172673494117</v>
      </c>
      <c r="F586" s="27"/>
      <c r="G586" s="45"/>
    </row>
    <row r="587" spans="1:7" x14ac:dyDescent="0.25">
      <c r="A587" s="27"/>
      <c r="B587" s="6"/>
      <c r="C587" s="39"/>
      <c r="D587" s="40"/>
      <c r="E587" s="40"/>
      <c r="F587" s="27"/>
      <c r="G587" s="45"/>
    </row>
    <row r="588" spans="1:7" ht="15.75" x14ac:dyDescent="0.25">
      <c r="A588" s="27"/>
      <c r="B588" s="109" t="s">
        <v>391</v>
      </c>
      <c r="C588" s="39"/>
      <c r="D588" s="40"/>
      <c r="E588" s="40"/>
      <c r="F588" s="27"/>
      <c r="G588" s="45"/>
    </row>
    <row r="589" spans="1:7" x14ac:dyDescent="0.25">
      <c r="A589" s="27" t="s">
        <v>1145</v>
      </c>
      <c r="B589" s="11" t="s">
        <v>392</v>
      </c>
      <c r="C589" s="10" t="s">
        <v>57</v>
      </c>
      <c r="D589" s="21">
        <v>61</v>
      </c>
      <c r="E589" s="21">
        <f>D589/1.95583</f>
        <v>31.188804752969329</v>
      </c>
      <c r="F589" s="27"/>
      <c r="G589" s="45"/>
    </row>
    <row r="590" spans="1:7" x14ac:dyDescent="0.25">
      <c r="A590" s="27" t="s">
        <v>1142</v>
      </c>
      <c r="B590" s="11" t="s">
        <v>393</v>
      </c>
      <c r="C590" s="10" t="s">
        <v>57</v>
      </c>
      <c r="D590" s="21">
        <v>230</v>
      </c>
      <c r="E590" s="21">
        <f t="shared" ref="E590:E606" si="11">D590/1.95583</f>
        <v>117.59713267513025</v>
      </c>
      <c r="F590" s="27"/>
      <c r="G590" s="45"/>
    </row>
    <row r="591" spans="1:7" x14ac:dyDescent="0.25">
      <c r="A591" s="27" t="s">
        <v>1143</v>
      </c>
      <c r="B591" s="11" t="s">
        <v>394</v>
      </c>
      <c r="C591" s="10" t="s">
        <v>57</v>
      </c>
      <c r="D591" s="21">
        <v>218</v>
      </c>
      <c r="E591" s="21">
        <f t="shared" si="11"/>
        <v>111.46163010077564</v>
      </c>
      <c r="F591" s="27"/>
      <c r="G591" s="45"/>
    </row>
    <row r="592" spans="1:7" x14ac:dyDescent="0.25">
      <c r="A592" s="27" t="s">
        <v>1144</v>
      </c>
      <c r="B592" s="11" t="s">
        <v>395</v>
      </c>
      <c r="C592" s="10" t="s">
        <v>57</v>
      </c>
      <c r="D592" s="21">
        <v>121</v>
      </c>
      <c r="E592" s="21">
        <f t="shared" si="11"/>
        <v>61.866317624742436</v>
      </c>
      <c r="F592" s="27"/>
      <c r="G592" s="45"/>
    </row>
    <row r="593" spans="1:7" x14ac:dyDescent="0.25">
      <c r="A593" s="27" t="s">
        <v>1147</v>
      </c>
      <c r="B593" s="11" t="s">
        <v>396</v>
      </c>
      <c r="C593" s="10" t="s">
        <v>57</v>
      </c>
      <c r="D593" s="21">
        <v>424</v>
      </c>
      <c r="E593" s="21">
        <f t="shared" si="11"/>
        <v>216.78775762719664</v>
      </c>
      <c r="F593" s="27"/>
      <c r="G593" s="45"/>
    </row>
    <row r="594" spans="1:7" x14ac:dyDescent="0.25">
      <c r="A594" s="27" t="s">
        <v>1146</v>
      </c>
      <c r="B594" s="11" t="s">
        <v>397</v>
      </c>
      <c r="C594" s="10" t="s">
        <v>57</v>
      </c>
      <c r="D594" s="21">
        <v>424</v>
      </c>
      <c r="E594" s="21">
        <f t="shared" si="11"/>
        <v>216.78775762719664</v>
      </c>
      <c r="F594" s="27"/>
      <c r="G594" s="45"/>
    </row>
    <row r="595" spans="1:7" x14ac:dyDescent="0.25">
      <c r="A595" s="27" t="s">
        <v>1148</v>
      </c>
      <c r="B595" s="11" t="s">
        <v>398</v>
      </c>
      <c r="C595" s="10" t="s">
        <v>57</v>
      </c>
      <c r="D595" s="21">
        <v>968</v>
      </c>
      <c r="E595" s="21">
        <f t="shared" si="11"/>
        <v>494.93054099793949</v>
      </c>
      <c r="F595" s="27"/>
      <c r="G595" s="45"/>
    </row>
    <row r="596" spans="1:7" x14ac:dyDescent="0.25">
      <c r="A596" s="27" t="s">
        <v>1149</v>
      </c>
      <c r="B596" s="11" t="s">
        <v>399</v>
      </c>
      <c r="C596" s="10" t="s">
        <v>57</v>
      </c>
      <c r="D596" s="21">
        <v>182</v>
      </c>
      <c r="E596" s="21">
        <f t="shared" si="11"/>
        <v>93.055122377711768</v>
      </c>
      <c r="F596" s="27"/>
      <c r="G596" s="45"/>
    </row>
    <row r="597" spans="1:7" x14ac:dyDescent="0.25">
      <c r="A597" s="27" t="s">
        <v>1151</v>
      </c>
      <c r="B597" s="11" t="s">
        <v>400</v>
      </c>
      <c r="C597" s="10" t="s">
        <v>57</v>
      </c>
      <c r="D597" s="21">
        <v>1210</v>
      </c>
      <c r="E597" s="21">
        <f t="shared" si="11"/>
        <v>618.66317624742442</v>
      </c>
      <c r="F597" s="27"/>
      <c r="G597" s="45"/>
    </row>
    <row r="598" spans="1:7" x14ac:dyDescent="0.25">
      <c r="A598" s="27" t="s">
        <v>1150</v>
      </c>
      <c r="B598" s="11" t="s">
        <v>401</v>
      </c>
      <c r="C598" s="10" t="s">
        <v>57</v>
      </c>
      <c r="D598" s="21">
        <v>2057</v>
      </c>
      <c r="E598" s="21">
        <f t="shared" si="11"/>
        <v>1051.7273996206216</v>
      </c>
      <c r="F598" s="27"/>
      <c r="G598" s="45"/>
    </row>
    <row r="599" spans="1:7" x14ac:dyDescent="0.25">
      <c r="A599" s="27" t="s">
        <v>982</v>
      </c>
      <c r="B599" s="11" t="s">
        <v>402</v>
      </c>
      <c r="C599" s="10" t="s">
        <v>57</v>
      </c>
      <c r="D599" s="21">
        <v>2420</v>
      </c>
      <c r="E599" s="21">
        <f t="shared" si="11"/>
        <v>1237.3263524948488</v>
      </c>
      <c r="F599" s="27"/>
      <c r="G599" s="45"/>
    </row>
    <row r="600" spans="1:7" x14ac:dyDescent="0.25">
      <c r="A600" s="27" t="s">
        <v>1152</v>
      </c>
      <c r="B600" s="11" t="s">
        <v>403</v>
      </c>
      <c r="C600" s="10" t="s">
        <v>57</v>
      </c>
      <c r="D600" s="21">
        <v>968</v>
      </c>
      <c r="E600" s="21">
        <f t="shared" si="11"/>
        <v>494.93054099793949</v>
      </c>
      <c r="F600" s="27"/>
      <c r="G600" s="45"/>
    </row>
    <row r="601" spans="1:7" x14ac:dyDescent="0.25">
      <c r="A601" s="27" t="s">
        <v>1154</v>
      </c>
      <c r="B601" s="11" t="s">
        <v>404</v>
      </c>
      <c r="C601" s="10" t="s">
        <v>57</v>
      </c>
      <c r="D601" s="21">
        <v>1210</v>
      </c>
      <c r="E601" s="21">
        <f t="shared" si="11"/>
        <v>618.66317624742442</v>
      </c>
      <c r="F601" s="27"/>
      <c r="G601" s="45"/>
    </row>
    <row r="602" spans="1:7" x14ac:dyDescent="0.25">
      <c r="A602" s="27" t="s">
        <v>1153</v>
      </c>
      <c r="B602" s="11" t="s">
        <v>405</v>
      </c>
      <c r="C602" s="10" t="s">
        <v>57</v>
      </c>
      <c r="D602" s="21">
        <v>605</v>
      </c>
      <c r="E602" s="21">
        <f t="shared" si="11"/>
        <v>309.33158812371221</v>
      </c>
      <c r="F602" s="27"/>
      <c r="G602" s="45"/>
    </row>
    <row r="603" spans="1:7" x14ac:dyDescent="0.25">
      <c r="A603" s="27" t="s">
        <v>1158</v>
      </c>
      <c r="B603" s="11" t="s">
        <v>406</v>
      </c>
      <c r="C603" s="10" t="s">
        <v>57</v>
      </c>
      <c r="D603" s="21">
        <v>1029</v>
      </c>
      <c r="E603" s="21">
        <f t="shared" si="11"/>
        <v>526.11934575090879</v>
      </c>
      <c r="F603" s="27"/>
      <c r="G603" s="45"/>
    </row>
    <row r="604" spans="1:7" x14ac:dyDescent="0.25">
      <c r="A604" s="27" t="s">
        <v>1155</v>
      </c>
      <c r="B604" s="11" t="s">
        <v>407</v>
      </c>
      <c r="C604" s="10" t="s">
        <v>57</v>
      </c>
      <c r="D604" s="21">
        <v>1089</v>
      </c>
      <c r="E604" s="21">
        <f t="shared" si="11"/>
        <v>556.79685862268195</v>
      </c>
      <c r="F604" s="27"/>
      <c r="G604" s="45"/>
    </row>
    <row r="605" spans="1:7" x14ac:dyDescent="0.25">
      <c r="A605" s="27" t="s">
        <v>1156</v>
      </c>
      <c r="B605" s="11" t="s">
        <v>408</v>
      </c>
      <c r="C605" s="10" t="s">
        <v>57</v>
      </c>
      <c r="D605" s="21">
        <v>109</v>
      </c>
      <c r="E605" s="21">
        <f t="shared" si="11"/>
        <v>55.730815050387818</v>
      </c>
      <c r="F605" s="27"/>
      <c r="G605" s="45"/>
    </row>
    <row r="606" spans="1:7" x14ac:dyDescent="0.25">
      <c r="A606" s="27" t="s">
        <v>1157</v>
      </c>
      <c r="B606" s="11" t="s">
        <v>409</v>
      </c>
      <c r="C606" s="10" t="s">
        <v>57</v>
      </c>
      <c r="D606" s="21">
        <v>3388</v>
      </c>
      <c r="E606" s="21">
        <f t="shared" si="11"/>
        <v>1732.2568934927883</v>
      </c>
      <c r="F606" s="27"/>
      <c r="G606" s="45"/>
    </row>
    <row r="607" spans="1:7" x14ac:dyDescent="0.25">
      <c r="A607" s="27"/>
      <c r="B607" s="6"/>
      <c r="C607" s="39"/>
      <c r="D607" s="40"/>
      <c r="E607" s="40"/>
      <c r="F607" s="27"/>
      <c r="G607" s="45"/>
    </row>
    <row r="608" spans="1:7" ht="18" customHeight="1" x14ac:dyDescent="0.25">
      <c r="A608" s="27"/>
      <c r="B608" s="102" t="s">
        <v>2075</v>
      </c>
      <c r="C608" s="39"/>
      <c r="D608" s="27"/>
      <c r="E608" s="27"/>
      <c r="F608" s="27"/>
      <c r="G608" s="27"/>
    </row>
    <row r="609" spans="1:9" x14ac:dyDescent="0.25">
      <c r="A609" s="39">
        <v>1</v>
      </c>
      <c r="B609" s="6" t="s">
        <v>1373</v>
      </c>
      <c r="C609" s="39"/>
      <c r="D609" s="27"/>
      <c r="E609" s="27"/>
      <c r="F609" s="27"/>
      <c r="G609" s="27"/>
    </row>
    <row r="610" spans="1:9" x14ac:dyDescent="0.25">
      <c r="A610" s="39"/>
      <c r="B610" s="6" t="s">
        <v>411</v>
      </c>
      <c r="C610" s="39" t="s">
        <v>421</v>
      </c>
      <c r="D610" s="16">
        <v>50</v>
      </c>
      <c r="E610" s="16">
        <f>D610/1.95583</f>
        <v>25.564594059810926</v>
      </c>
      <c r="F610" s="27"/>
      <c r="G610" s="27"/>
    </row>
    <row r="611" spans="1:9" x14ac:dyDescent="0.25">
      <c r="A611" s="39"/>
      <c r="B611" s="6" t="s">
        <v>412</v>
      </c>
      <c r="C611" s="39" t="s">
        <v>421</v>
      </c>
      <c r="D611" s="16">
        <v>200</v>
      </c>
      <c r="E611" s="16">
        <f t="shared" ref="E611:E614" si="12">D611/1.95583</f>
        <v>102.2583762392437</v>
      </c>
      <c r="F611" s="27"/>
      <c r="G611" s="27"/>
    </row>
    <row r="612" spans="1:9" x14ac:dyDescent="0.25">
      <c r="A612" s="39"/>
      <c r="B612" s="6" t="s">
        <v>413</v>
      </c>
      <c r="C612" s="39" t="s">
        <v>421</v>
      </c>
      <c r="D612" s="16">
        <v>100</v>
      </c>
      <c r="E612" s="16">
        <f t="shared" si="12"/>
        <v>51.129188119621851</v>
      </c>
      <c r="F612" s="27"/>
      <c r="G612" s="27"/>
    </row>
    <row r="613" spans="1:9" x14ac:dyDescent="0.25">
      <c r="A613" s="39"/>
      <c r="B613" s="6" t="s">
        <v>414</v>
      </c>
      <c r="C613" s="39" t="s">
        <v>421</v>
      </c>
      <c r="D613" s="16">
        <v>500</v>
      </c>
      <c r="E613" s="16">
        <f t="shared" si="12"/>
        <v>255.64594059810923</v>
      </c>
      <c r="F613" s="27"/>
      <c r="G613" s="27"/>
    </row>
    <row r="614" spans="1:9" x14ac:dyDescent="0.25">
      <c r="A614" s="39"/>
      <c r="B614" s="6" t="s">
        <v>2076</v>
      </c>
      <c r="C614" s="39" t="s">
        <v>421</v>
      </c>
      <c r="D614" s="16">
        <v>90</v>
      </c>
      <c r="E614" s="16">
        <f t="shared" si="12"/>
        <v>46.016269307659663</v>
      </c>
      <c r="F614" s="27"/>
      <c r="G614" s="27"/>
    </row>
    <row r="615" spans="1:9" ht="90.75" customHeight="1" x14ac:dyDescent="0.25">
      <c r="A615" s="39">
        <v>2</v>
      </c>
      <c r="B615" s="8" t="s">
        <v>1374</v>
      </c>
      <c r="C615" s="39" t="s">
        <v>421</v>
      </c>
      <c r="D615" s="23" t="s">
        <v>418</v>
      </c>
      <c r="E615" s="23"/>
      <c r="F615" s="27"/>
      <c r="G615" s="27"/>
    </row>
    <row r="616" spans="1:9" ht="60" x14ac:dyDescent="0.25">
      <c r="A616" s="39">
        <v>3</v>
      </c>
      <c r="B616" s="8" t="s">
        <v>415</v>
      </c>
      <c r="C616" s="39" t="s">
        <v>421</v>
      </c>
      <c r="D616" s="23" t="s">
        <v>2245</v>
      </c>
      <c r="E616" s="23" t="s">
        <v>2246</v>
      </c>
      <c r="F616" s="27"/>
      <c r="G616" s="27"/>
      <c r="I616" s="140"/>
    </row>
    <row r="617" spans="1:9" ht="90" x14ac:dyDescent="0.25">
      <c r="A617" s="39">
        <v>4</v>
      </c>
      <c r="B617" s="8" t="s">
        <v>1375</v>
      </c>
      <c r="C617" s="39" t="s">
        <v>421</v>
      </c>
      <c r="D617" s="23" t="s">
        <v>2244</v>
      </c>
      <c r="E617" s="23" t="s">
        <v>2247</v>
      </c>
      <c r="F617" s="27"/>
      <c r="G617" s="27"/>
    </row>
    <row r="618" spans="1:9" ht="30" x14ac:dyDescent="0.25">
      <c r="A618" s="39">
        <v>5</v>
      </c>
      <c r="B618" s="6" t="s">
        <v>416</v>
      </c>
      <c r="C618" s="39"/>
      <c r="D618" s="151"/>
      <c r="E618" s="151"/>
      <c r="F618" s="27"/>
      <c r="G618" s="27"/>
    </row>
    <row r="619" spans="1:9" x14ac:dyDescent="0.25">
      <c r="A619" s="27"/>
      <c r="B619" s="6" t="s">
        <v>417</v>
      </c>
      <c r="C619" s="39" t="s">
        <v>421</v>
      </c>
      <c r="D619" s="16" t="s">
        <v>419</v>
      </c>
      <c r="E619" s="16">
        <f>40/1.95583</f>
        <v>20.45167524784874</v>
      </c>
      <c r="F619" s="27"/>
      <c r="G619" s="27"/>
      <c r="I619" s="140"/>
    </row>
    <row r="620" spans="1:9" x14ac:dyDescent="0.25">
      <c r="A620" s="27"/>
      <c r="B620" s="6" t="s">
        <v>1510</v>
      </c>
      <c r="C620" s="39" t="s">
        <v>421</v>
      </c>
      <c r="D620" s="16" t="s">
        <v>420</v>
      </c>
      <c r="E620" s="16">
        <f>50/1.95583</f>
        <v>25.564594059810926</v>
      </c>
      <c r="F620" s="27"/>
      <c r="G620" s="27"/>
    </row>
    <row r="621" spans="1:9" x14ac:dyDescent="0.25">
      <c r="A621" s="27"/>
      <c r="B621" s="6"/>
      <c r="C621" s="39"/>
      <c r="D621" s="27"/>
      <c r="E621" s="27"/>
      <c r="F621" s="27"/>
      <c r="G621" s="27"/>
    </row>
    <row r="622" spans="1:9" ht="15.75" x14ac:dyDescent="0.25">
      <c r="A622" s="27"/>
      <c r="B622" s="102" t="s">
        <v>422</v>
      </c>
      <c r="C622" s="39"/>
      <c r="D622" s="27"/>
      <c r="E622" s="27"/>
      <c r="F622" s="27"/>
      <c r="G622" s="27"/>
    </row>
    <row r="623" spans="1:9" x14ac:dyDescent="0.25">
      <c r="A623" s="27"/>
      <c r="B623" s="25" t="s">
        <v>423</v>
      </c>
      <c r="C623" s="39"/>
      <c r="D623" s="27"/>
      <c r="E623" s="27"/>
      <c r="F623" s="27"/>
      <c r="G623" s="27"/>
    </row>
    <row r="624" spans="1:9" x14ac:dyDescent="0.25">
      <c r="A624" s="27"/>
      <c r="B624" s="11" t="s">
        <v>424</v>
      </c>
      <c r="C624" s="39" t="s">
        <v>57</v>
      </c>
      <c r="D624" s="20">
        <v>80</v>
      </c>
      <c r="E624" s="20">
        <f>D624/1.95583</f>
        <v>40.903350495697481</v>
      </c>
      <c r="F624" s="27"/>
      <c r="G624" s="27"/>
    </row>
    <row r="625" spans="1:7" x14ac:dyDescent="0.25">
      <c r="A625" s="27"/>
      <c r="B625" s="11" t="s">
        <v>425</v>
      </c>
      <c r="C625" s="39" t="s">
        <v>57</v>
      </c>
      <c r="D625" s="20">
        <v>60</v>
      </c>
      <c r="E625" s="20">
        <f t="shared" ref="E625:E663" si="13">D625/1.95583</f>
        <v>30.677512871773111</v>
      </c>
      <c r="F625" s="27"/>
      <c r="G625" s="27"/>
    </row>
    <row r="626" spans="1:7" x14ac:dyDescent="0.25">
      <c r="A626" s="27"/>
      <c r="B626" s="6" t="s">
        <v>426</v>
      </c>
      <c r="C626" s="39" t="s">
        <v>57</v>
      </c>
      <c r="D626" s="20">
        <v>100</v>
      </c>
      <c r="E626" s="20">
        <f t="shared" si="13"/>
        <v>51.129188119621851</v>
      </c>
      <c r="F626" s="27"/>
      <c r="G626" s="27"/>
    </row>
    <row r="627" spans="1:7" x14ac:dyDescent="0.25">
      <c r="A627" s="27"/>
      <c r="B627" s="25" t="s">
        <v>427</v>
      </c>
      <c r="C627" s="39"/>
      <c r="D627" s="21"/>
      <c r="E627" s="20"/>
      <c r="F627" s="27"/>
      <c r="G627" s="27"/>
    </row>
    <row r="628" spans="1:7" x14ac:dyDescent="0.25">
      <c r="A628" s="27"/>
      <c r="B628" s="11" t="s">
        <v>428</v>
      </c>
      <c r="C628" s="39" t="s">
        <v>57</v>
      </c>
      <c r="D628" s="21">
        <v>7</v>
      </c>
      <c r="E628" s="20">
        <f t="shared" si="13"/>
        <v>3.5790431683735293</v>
      </c>
      <c r="F628" s="27"/>
      <c r="G628" s="27"/>
    </row>
    <row r="629" spans="1:7" x14ac:dyDescent="0.25">
      <c r="A629" s="27"/>
      <c r="B629" s="11" t="s">
        <v>429</v>
      </c>
      <c r="C629" s="39" t="s">
        <v>57</v>
      </c>
      <c r="D629" s="21">
        <v>10</v>
      </c>
      <c r="E629" s="20">
        <f t="shared" si="13"/>
        <v>5.1129188119621851</v>
      </c>
      <c r="F629" s="27"/>
      <c r="G629" s="27"/>
    </row>
    <row r="630" spans="1:7" x14ac:dyDescent="0.25">
      <c r="A630" s="27"/>
      <c r="B630" s="11" t="s">
        <v>430</v>
      </c>
      <c r="C630" s="39" t="s">
        <v>57</v>
      </c>
      <c r="D630" s="21">
        <v>25</v>
      </c>
      <c r="E630" s="20">
        <f t="shared" si="13"/>
        <v>12.782297029905463</v>
      </c>
      <c r="F630" s="27"/>
      <c r="G630" s="27"/>
    </row>
    <row r="631" spans="1:7" x14ac:dyDescent="0.25">
      <c r="A631" s="27"/>
      <c r="B631" s="11" t="s">
        <v>431</v>
      </c>
      <c r="C631" s="39" t="s">
        <v>57</v>
      </c>
      <c r="D631" s="21">
        <v>10</v>
      </c>
      <c r="E631" s="20">
        <f t="shared" si="13"/>
        <v>5.1129188119621851</v>
      </c>
      <c r="F631" s="27"/>
      <c r="G631" s="27"/>
    </row>
    <row r="632" spans="1:7" x14ac:dyDescent="0.25">
      <c r="A632" s="27" t="s">
        <v>1192</v>
      </c>
      <c r="B632" s="11" t="s">
        <v>1193</v>
      </c>
      <c r="C632" s="39" t="s">
        <v>57</v>
      </c>
      <c r="D632" s="21">
        <v>15</v>
      </c>
      <c r="E632" s="20">
        <f t="shared" si="13"/>
        <v>7.6693782179432777</v>
      </c>
      <c r="F632" s="27"/>
      <c r="G632" s="27"/>
    </row>
    <row r="633" spans="1:7" x14ac:dyDescent="0.25">
      <c r="A633" s="27"/>
      <c r="B633" s="11" t="s">
        <v>432</v>
      </c>
      <c r="C633" s="39" t="s">
        <v>57</v>
      </c>
      <c r="D633" s="21">
        <v>10</v>
      </c>
      <c r="E633" s="20">
        <f t="shared" si="13"/>
        <v>5.1129188119621851</v>
      </c>
      <c r="F633" s="27"/>
      <c r="G633" s="27"/>
    </row>
    <row r="634" spans="1:7" x14ac:dyDescent="0.25">
      <c r="A634" s="27" t="s">
        <v>1186</v>
      </c>
      <c r="B634" s="11" t="s">
        <v>433</v>
      </c>
      <c r="C634" s="39" t="s">
        <v>57</v>
      </c>
      <c r="D634" s="21">
        <v>7</v>
      </c>
      <c r="E634" s="20">
        <f t="shared" si="13"/>
        <v>3.5790431683735293</v>
      </c>
      <c r="F634" s="27"/>
      <c r="G634" s="27"/>
    </row>
    <row r="635" spans="1:7" x14ac:dyDescent="0.25">
      <c r="A635" s="27" t="s">
        <v>1184</v>
      </c>
      <c r="B635" s="11" t="s">
        <v>434</v>
      </c>
      <c r="C635" s="39" t="s">
        <v>57</v>
      </c>
      <c r="D635" s="21">
        <v>20</v>
      </c>
      <c r="E635" s="20">
        <f t="shared" si="13"/>
        <v>10.22583762392437</v>
      </c>
      <c r="F635" s="27"/>
      <c r="G635" s="27"/>
    </row>
    <row r="636" spans="1:7" x14ac:dyDescent="0.25">
      <c r="A636" s="27" t="s">
        <v>1185</v>
      </c>
      <c r="B636" s="11" t="s">
        <v>435</v>
      </c>
      <c r="C636" s="39" t="s">
        <v>57</v>
      </c>
      <c r="D636" s="21">
        <v>15</v>
      </c>
      <c r="E636" s="20">
        <f t="shared" si="13"/>
        <v>7.6693782179432777</v>
      </c>
      <c r="F636" s="27"/>
      <c r="G636" s="27"/>
    </row>
    <row r="637" spans="1:7" x14ac:dyDescent="0.25">
      <c r="A637" s="27" t="s">
        <v>1194</v>
      </c>
      <c r="B637" s="11" t="s">
        <v>436</v>
      </c>
      <c r="C637" s="39" t="s">
        <v>57</v>
      </c>
      <c r="D637" s="21">
        <v>25</v>
      </c>
      <c r="E637" s="20">
        <f t="shared" si="13"/>
        <v>12.782297029905463</v>
      </c>
      <c r="F637" s="27"/>
      <c r="G637" s="27"/>
    </row>
    <row r="638" spans="1:7" x14ac:dyDescent="0.25">
      <c r="A638" s="27" t="s">
        <v>1187</v>
      </c>
      <c r="B638" s="11" t="s">
        <v>437</v>
      </c>
      <c r="C638" s="39" t="s">
        <v>57</v>
      </c>
      <c r="D638" s="21">
        <v>30</v>
      </c>
      <c r="E638" s="20">
        <f t="shared" si="13"/>
        <v>15.338756435886555</v>
      </c>
      <c r="F638" s="27"/>
      <c r="G638" s="27"/>
    </row>
    <row r="639" spans="1:7" x14ac:dyDescent="0.25">
      <c r="A639" s="27" t="s">
        <v>1188</v>
      </c>
      <c r="B639" s="11" t="s">
        <v>438</v>
      </c>
      <c r="C639" s="39" t="s">
        <v>57</v>
      </c>
      <c r="D639" s="21">
        <v>10</v>
      </c>
      <c r="E639" s="20">
        <f t="shared" si="13"/>
        <v>5.1129188119621851</v>
      </c>
      <c r="F639" s="27"/>
      <c r="G639" s="27"/>
    </row>
    <row r="640" spans="1:7" x14ac:dyDescent="0.25">
      <c r="A640" s="27"/>
      <c r="B640" s="11" t="s">
        <v>439</v>
      </c>
      <c r="C640" s="39" t="s">
        <v>57</v>
      </c>
      <c r="D640" s="21">
        <v>20</v>
      </c>
      <c r="E640" s="20">
        <f t="shared" si="13"/>
        <v>10.22583762392437</v>
      </c>
      <c r="F640" s="27"/>
      <c r="G640" s="27"/>
    </row>
    <row r="641" spans="1:7" x14ac:dyDescent="0.25">
      <c r="A641" s="27"/>
      <c r="B641" s="11" t="s">
        <v>440</v>
      </c>
      <c r="C641" s="39" t="s">
        <v>57</v>
      </c>
      <c r="D641" s="21">
        <v>30</v>
      </c>
      <c r="E641" s="20">
        <f t="shared" si="13"/>
        <v>15.338756435886555</v>
      </c>
      <c r="F641" s="27"/>
      <c r="G641" s="27"/>
    </row>
    <row r="642" spans="1:7" x14ac:dyDescent="0.25">
      <c r="A642" s="27" t="s">
        <v>1007</v>
      </c>
      <c r="B642" s="11" t="s">
        <v>441</v>
      </c>
      <c r="C642" s="39" t="s">
        <v>57</v>
      </c>
      <c r="D642" s="21">
        <v>20</v>
      </c>
      <c r="E642" s="20">
        <f t="shared" si="13"/>
        <v>10.22583762392437</v>
      </c>
      <c r="F642" s="27"/>
      <c r="G642" s="27"/>
    </row>
    <row r="643" spans="1:7" x14ac:dyDescent="0.25">
      <c r="A643" s="27"/>
      <c r="B643" s="11" t="s">
        <v>442</v>
      </c>
      <c r="C643" s="39" t="s">
        <v>57</v>
      </c>
      <c r="D643" s="21">
        <v>35</v>
      </c>
      <c r="E643" s="20">
        <f t="shared" si="13"/>
        <v>17.895215841867646</v>
      </c>
      <c r="F643" s="27"/>
      <c r="G643" s="27"/>
    </row>
    <row r="644" spans="1:7" x14ac:dyDescent="0.25">
      <c r="A644" s="27" t="s">
        <v>1195</v>
      </c>
      <c r="B644" s="11" t="s">
        <v>443</v>
      </c>
      <c r="C644" s="39" t="s">
        <v>57</v>
      </c>
      <c r="D644" s="21">
        <v>15</v>
      </c>
      <c r="E644" s="20">
        <f t="shared" si="13"/>
        <v>7.6693782179432777</v>
      </c>
      <c r="F644" s="27"/>
      <c r="G644" s="27"/>
    </row>
    <row r="645" spans="1:7" x14ac:dyDescent="0.25">
      <c r="A645" s="27"/>
      <c r="B645" s="11" t="s">
        <v>444</v>
      </c>
      <c r="C645" s="39" t="s">
        <v>57</v>
      </c>
      <c r="D645" s="21">
        <v>15</v>
      </c>
      <c r="E645" s="20">
        <f t="shared" si="13"/>
        <v>7.6693782179432777</v>
      </c>
      <c r="F645" s="27"/>
      <c r="G645" s="27"/>
    </row>
    <row r="646" spans="1:7" x14ac:dyDescent="0.25">
      <c r="A646" s="27"/>
      <c r="B646" s="11" t="s">
        <v>445</v>
      </c>
      <c r="C646" s="39" t="s">
        <v>57</v>
      </c>
      <c r="D646" s="21">
        <v>20</v>
      </c>
      <c r="E646" s="20">
        <f t="shared" si="13"/>
        <v>10.22583762392437</v>
      </c>
      <c r="F646" s="27"/>
      <c r="G646" s="27"/>
    </row>
    <row r="647" spans="1:7" x14ac:dyDescent="0.25">
      <c r="A647" s="27" t="s">
        <v>1190</v>
      </c>
      <c r="B647" s="11" t="s">
        <v>446</v>
      </c>
      <c r="C647" s="39" t="s">
        <v>57</v>
      </c>
      <c r="D647" s="21">
        <v>30</v>
      </c>
      <c r="E647" s="20">
        <f t="shared" si="13"/>
        <v>15.338756435886555</v>
      </c>
      <c r="F647" s="27"/>
      <c r="G647" s="27"/>
    </row>
    <row r="648" spans="1:7" x14ac:dyDescent="0.25">
      <c r="A648" s="27" t="s">
        <v>1189</v>
      </c>
      <c r="B648" s="11" t="s">
        <v>447</v>
      </c>
      <c r="C648" s="39" t="s">
        <v>57</v>
      </c>
      <c r="D648" s="21">
        <v>20</v>
      </c>
      <c r="E648" s="20">
        <f t="shared" si="13"/>
        <v>10.22583762392437</v>
      </c>
      <c r="F648" s="27"/>
      <c r="G648" s="27"/>
    </row>
    <row r="649" spans="1:7" x14ac:dyDescent="0.25">
      <c r="A649" s="27"/>
      <c r="B649" s="11" t="s">
        <v>448</v>
      </c>
      <c r="C649" s="39" t="s">
        <v>57</v>
      </c>
      <c r="D649" s="21">
        <v>20</v>
      </c>
      <c r="E649" s="20">
        <f t="shared" si="13"/>
        <v>10.22583762392437</v>
      </c>
      <c r="F649" s="27"/>
      <c r="G649" s="27"/>
    </row>
    <row r="650" spans="1:7" x14ac:dyDescent="0.25">
      <c r="A650" s="27" t="s">
        <v>1191</v>
      </c>
      <c r="B650" s="11" t="s">
        <v>449</v>
      </c>
      <c r="C650" s="39" t="s">
        <v>57</v>
      </c>
      <c r="D650" s="21">
        <v>40</v>
      </c>
      <c r="E650" s="20">
        <f t="shared" si="13"/>
        <v>20.45167524784874</v>
      </c>
      <c r="F650" s="27"/>
      <c r="G650" s="27"/>
    </row>
    <row r="651" spans="1:7" x14ac:dyDescent="0.25">
      <c r="A651" s="27" t="s">
        <v>1197</v>
      </c>
      <c r="B651" s="11" t="s">
        <v>450</v>
      </c>
      <c r="C651" s="39" t="s">
        <v>57</v>
      </c>
      <c r="D651" s="21">
        <v>7</v>
      </c>
      <c r="E651" s="20">
        <f t="shared" si="13"/>
        <v>3.5790431683735293</v>
      </c>
      <c r="F651" s="27"/>
      <c r="G651" s="27"/>
    </row>
    <row r="652" spans="1:7" x14ac:dyDescent="0.25">
      <c r="A652" s="27" t="s">
        <v>1197</v>
      </c>
      <c r="B652" s="11" t="s">
        <v>451</v>
      </c>
      <c r="C652" s="39" t="s">
        <v>57</v>
      </c>
      <c r="D652" s="21">
        <v>5</v>
      </c>
      <c r="E652" s="20">
        <f t="shared" si="13"/>
        <v>2.5564594059810926</v>
      </c>
      <c r="F652" s="27"/>
      <c r="G652" s="27"/>
    </row>
    <row r="653" spans="1:7" x14ac:dyDescent="0.25">
      <c r="A653" s="27"/>
      <c r="B653" s="11" t="s">
        <v>452</v>
      </c>
      <c r="C653" s="39" t="s">
        <v>57</v>
      </c>
      <c r="D653" s="21">
        <v>20</v>
      </c>
      <c r="E653" s="20">
        <f t="shared" si="13"/>
        <v>10.22583762392437</v>
      </c>
      <c r="F653" s="27"/>
      <c r="G653" s="27"/>
    </row>
    <row r="654" spans="1:7" x14ac:dyDescent="0.25">
      <c r="A654" s="27"/>
      <c r="B654" s="11" t="s">
        <v>453</v>
      </c>
      <c r="C654" s="39" t="s">
        <v>57</v>
      </c>
      <c r="D654" s="21">
        <v>20</v>
      </c>
      <c r="E654" s="20">
        <f t="shared" si="13"/>
        <v>10.22583762392437</v>
      </c>
      <c r="F654" s="27"/>
      <c r="G654" s="27"/>
    </row>
    <row r="655" spans="1:7" x14ac:dyDescent="0.25">
      <c r="A655" s="27"/>
      <c r="B655" s="11" t="s">
        <v>454</v>
      </c>
      <c r="C655" s="39" t="s">
        <v>57</v>
      </c>
      <c r="D655" s="21">
        <v>30</v>
      </c>
      <c r="E655" s="20">
        <f t="shared" si="13"/>
        <v>15.338756435886555</v>
      </c>
      <c r="F655" s="27"/>
      <c r="G655" s="27"/>
    </row>
    <row r="656" spans="1:7" x14ac:dyDescent="0.25">
      <c r="A656" s="27"/>
      <c r="B656" s="11" t="s">
        <v>455</v>
      </c>
      <c r="C656" s="39" t="s">
        <v>57</v>
      </c>
      <c r="D656" s="21">
        <v>225</v>
      </c>
      <c r="E656" s="20">
        <f t="shared" si="13"/>
        <v>115.04067326914917</v>
      </c>
      <c r="F656" s="27"/>
      <c r="G656" s="27"/>
    </row>
    <row r="657" spans="1:7" ht="30" x14ac:dyDescent="0.25">
      <c r="A657" s="27" t="s">
        <v>1196</v>
      </c>
      <c r="B657" s="11" t="s">
        <v>410</v>
      </c>
      <c r="C657" s="39" t="s">
        <v>57</v>
      </c>
      <c r="D657" s="21">
        <v>1000</v>
      </c>
      <c r="E657" s="20">
        <f t="shared" si="13"/>
        <v>511.29188119621847</v>
      </c>
      <c r="F657" s="27"/>
      <c r="G657" s="27"/>
    </row>
    <row r="658" spans="1:7" x14ac:dyDescent="0.25">
      <c r="A658" s="27"/>
      <c r="B658" s="6" t="s">
        <v>456</v>
      </c>
      <c r="C658" s="39" t="s">
        <v>57</v>
      </c>
      <c r="D658" s="21">
        <v>300</v>
      </c>
      <c r="E658" s="20">
        <f t="shared" si="13"/>
        <v>153.38756435886555</v>
      </c>
      <c r="F658" s="27"/>
      <c r="G658" s="40">
        <v>1200</v>
      </c>
    </row>
    <row r="659" spans="1:7" x14ac:dyDescent="0.25">
      <c r="A659" s="27"/>
      <c r="B659" s="6" t="s">
        <v>457</v>
      </c>
      <c r="C659" s="39" t="s">
        <v>57</v>
      </c>
      <c r="D659" s="21">
        <v>1500</v>
      </c>
      <c r="E659" s="20">
        <f t="shared" si="13"/>
        <v>766.93782179432776</v>
      </c>
      <c r="F659" s="27"/>
      <c r="G659" s="27"/>
    </row>
    <row r="660" spans="1:7" x14ac:dyDescent="0.25">
      <c r="A660" s="27"/>
      <c r="B660" s="6" t="s">
        <v>458</v>
      </c>
      <c r="C660" s="39" t="s">
        <v>57</v>
      </c>
      <c r="D660" s="21">
        <v>2500</v>
      </c>
      <c r="E660" s="20">
        <f t="shared" si="13"/>
        <v>1278.2297029905462</v>
      </c>
      <c r="F660" s="27"/>
      <c r="G660" s="27"/>
    </row>
    <row r="661" spans="1:7" x14ac:dyDescent="0.25">
      <c r="A661" s="27"/>
      <c r="B661" s="6" t="s">
        <v>825</v>
      </c>
      <c r="C661" s="39" t="s">
        <v>57</v>
      </c>
      <c r="D661" s="21"/>
      <c r="E661" s="20">
        <f t="shared" si="13"/>
        <v>0</v>
      </c>
      <c r="F661" s="27"/>
      <c r="G661" s="40">
        <v>240</v>
      </c>
    </row>
    <row r="662" spans="1:7" x14ac:dyDescent="0.25">
      <c r="A662" s="27"/>
      <c r="B662" s="6" t="s">
        <v>1378</v>
      </c>
      <c r="C662" s="39" t="s">
        <v>57</v>
      </c>
      <c r="D662" s="55">
        <v>1800</v>
      </c>
      <c r="E662" s="20">
        <f t="shared" si="13"/>
        <v>920.32538615319334</v>
      </c>
      <c r="F662" s="55"/>
      <c r="G662" s="55">
        <v>1200</v>
      </c>
    </row>
    <row r="663" spans="1:7" x14ac:dyDescent="0.25">
      <c r="A663" s="27"/>
      <c r="B663" s="6" t="s">
        <v>2092</v>
      </c>
      <c r="C663" s="39" t="s">
        <v>57</v>
      </c>
      <c r="D663" s="55">
        <v>120</v>
      </c>
      <c r="E663" s="20">
        <f t="shared" si="13"/>
        <v>61.355025743546221</v>
      </c>
      <c r="F663" s="55"/>
      <c r="G663" s="55"/>
    </row>
    <row r="664" spans="1:7" x14ac:dyDescent="0.25">
      <c r="A664" s="27"/>
      <c r="B664" s="6"/>
      <c r="C664" s="39"/>
      <c r="D664" s="27"/>
      <c r="E664" s="27"/>
      <c r="F664" s="27"/>
      <c r="G664" s="27"/>
    </row>
    <row r="665" spans="1:7" ht="15.75" x14ac:dyDescent="0.25">
      <c r="A665" s="27"/>
      <c r="B665" s="102" t="s">
        <v>506</v>
      </c>
      <c r="C665" s="39"/>
      <c r="D665" s="27"/>
      <c r="E665" s="27"/>
      <c r="F665" s="27"/>
      <c r="G665" s="27"/>
    </row>
    <row r="666" spans="1:7" x14ac:dyDescent="0.25">
      <c r="A666" s="27"/>
      <c r="B666" s="29" t="s">
        <v>505</v>
      </c>
      <c r="C666" s="39"/>
      <c r="D666" s="27"/>
      <c r="E666" s="27"/>
      <c r="F666" s="27"/>
      <c r="G666" s="27"/>
    </row>
    <row r="667" spans="1:7" x14ac:dyDescent="0.25">
      <c r="A667" s="27" t="s">
        <v>1201</v>
      </c>
      <c r="B667" s="11" t="s">
        <v>504</v>
      </c>
      <c r="C667" s="39" t="s">
        <v>57</v>
      </c>
      <c r="D667" s="20">
        <v>80</v>
      </c>
      <c r="E667" s="20">
        <f>D667/1.95583</f>
        <v>40.903350495697481</v>
      </c>
      <c r="F667" s="27"/>
      <c r="G667" s="27"/>
    </row>
    <row r="668" spans="1:7" x14ac:dyDescent="0.25">
      <c r="A668" s="27" t="s">
        <v>1202</v>
      </c>
      <c r="B668" s="11" t="s">
        <v>503</v>
      </c>
      <c r="C668" s="39" t="s">
        <v>57</v>
      </c>
      <c r="D668" s="20">
        <v>60</v>
      </c>
      <c r="E668" s="20">
        <f t="shared" ref="E668:E712" si="14">D668/1.95583</f>
        <v>30.677512871773111</v>
      </c>
      <c r="F668" s="27"/>
      <c r="G668" s="27"/>
    </row>
    <row r="669" spans="1:7" x14ac:dyDescent="0.25">
      <c r="A669" s="27"/>
      <c r="B669" s="11" t="s">
        <v>502</v>
      </c>
      <c r="C669" s="39" t="s">
        <v>57</v>
      </c>
      <c r="D669" s="21">
        <v>5</v>
      </c>
      <c r="E669" s="20">
        <f t="shared" si="14"/>
        <v>2.5564594059810926</v>
      </c>
      <c r="F669" s="27"/>
      <c r="G669" s="27"/>
    </row>
    <row r="670" spans="1:7" x14ac:dyDescent="0.25">
      <c r="A670" s="27"/>
      <c r="B670" s="11" t="s">
        <v>501</v>
      </c>
      <c r="C670" s="39" t="s">
        <v>57</v>
      </c>
      <c r="D670" s="21">
        <v>10</v>
      </c>
      <c r="E670" s="20">
        <f t="shared" si="14"/>
        <v>5.1129188119621851</v>
      </c>
      <c r="F670" s="27"/>
      <c r="G670" s="27"/>
    </row>
    <row r="671" spans="1:7" x14ac:dyDescent="0.25">
      <c r="A671" s="27"/>
      <c r="B671" s="11" t="s">
        <v>500</v>
      </c>
      <c r="C671" s="39" t="s">
        <v>57</v>
      </c>
      <c r="D671" s="21">
        <v>20</v>
      </c>
      <c r="E671" s="20">
        <f t="shared" si="14"/>
        <v>10.22583762392437</v>
      </c>
      <c r="F671" s="27"/>
      <c r="G671" s="27"/>
    </row>
    <row r="672" spans="1:7" x14ac:dyDescent="0.25">
      <c r="A672" s="27" t="s">
        <v>1198</v>
      </c>
      <c r="B672" s="11" t="s">
        <v>499</v>
      </c>
      <c r="C672" s="39" t="s">
        <v>57</v>
      </c>
      <c r="D672" s="21">
        <v>40</v>
      </c>
      <c r="E672" s="20">
        <f t="shared" si="14"/>
        <v>20.45167524784874</v>
      </c>
      <c r="F672" s="27"/>
      <c r="G672" s="27"/>
    </row>
    <row r="673" spans="1:7" x14ac:dyDescent="0.25">
      <c r="A673" s="27" t="s">
        <v>1199</v>
      </c>
      <c r="B673" s="11" t="s">
        <v>498</v>
      </c>
      <c r="C673" s="39" t="s">
        <v>57</v>
      </c>
      <c r="D673" s="21">
        <v>70</v>
      </c>
      <c r="E673" s="20">
        <f t="shared" si="14"/>
        <v>35.790431683735292</v>
      </c>
      <c r="F673" s="27"/>
      <c r="G673" s="27"/>
    </row>
    <row r="674" spans="1:7" x14ac:dyDescent="0.25">
      <c r="A674" s="27" t="s">
        <v>1200</v>
      </c>
      <c r="B674" s="11" t="s">
        <v>497</v>
      </c>
      <c r="C674" s="39" t="s">
        <v>57</v>
      </c>
      <c r="D674" s="21">
        <v>80</v>
      </c>
      <c r="E674" s="20">
        <f t="shared" si="14"/>
        <v>40.903350495697481</v>
      </c>
      <c r="F674" s="27"/>
      <c r="G674" s="27"/>
    </row>
    <row r="675" spans="1:7" x14ac:dyDescent="0.25">
      <c r="A675" s="27"/>
      <c r="B675" s="11" t="s">
        <v>496</v>
      </c>
      <c r="C675" s="39" t="s">
        <v>57</v>
      </c>
      <c r="D675" s="21">
        <v>50</v>
      </c>
      <c r="E675" s="20">
        <f t="shared" si="14"/>
        <v>25.564594059810926</v>
      </c>
      <c r="F675" s="27"/>
      <c r="G675" s="27"/>
    </row>
    <row r="676" spans="1:7" x14ac:dyDescent="0.25">
      <c r="A676" s="27"/>
      <c r="B676" s="11" t="s">
        <v>495</v>
      </c>
      <c r="C676" s="39" t="s">
        <v>57</v>
      </c>
      <c r="D676" s="21">
        <v>300</v>
      </c>
      <c r="E676" s="20">
        <f t="shared" si="14"/>
        <v>153.38756435886555</v>
      </c>
      <c r="F676" s="27"/>
      <c r="G676" s="27"/>
    </row>
    <row r="677" spans="1:7" x14ac:dyDescent="0.25">
      <c r="A677" s="27"/>
      <c r="B677" s="11" t="s">
        <v>494</v>
      </c>
      <c r="C677" s="39" t="s">
        <v>57</v>
      </c>
      <c r="D677" s="21">
        <v>50</v>
      </c>
      <c r="E677" s="20">
        <f t="shared" si="14"/>
        <v>25.564594059810926</v>
      </c>
      <c r="F677" s="27"/>
      <c r="G677" s="27"/>
    </row>
    <row r="678" spans="1:7" x14ac:dyDescent="0.25">
      <c r="A678" s="27"/>
      <c r="B678" s="11" t="s">
        <v>493</v>
      </c>
      <c r="C678" s="39" t="s">
        <v>57</v>
      </c>
      <c r="D678" s="21">
        <v>150</v>
      </c>
      <c r="E678" s="20">
        <f t="shared" si="14"/>
        <v>76.693782179432773</v>
      </c>
      <c r="F678" s="27"/>
      <c r="G678" s="27"/>
    </row>
    <row r="679" spans="1:7" x14ac:dyDescent="0.25">
      <c r="A679" s="27"/>
      <c r="B679" s="11" t="s">
        <v>492</v>
      </c>
      <c r="C679" s="39" t="s">
        <v>57</v>
      </c>
      <c r="D679" s="21">
        <v>150</v>
      </c>
      <c r="E679" s="20">
        <f t="shared" si="14"/>
        <v>76.693782179432773</v>
      </c>
      <c r="F679" s="27"/>
      <c r="G679" s="27"/>
    </row>
    <row r="680" spans="1:7" x14ac:dyDescent="0.25">
      <c r="A680" s="27"/>
      <c r="B680" s="11" t="s">
        <v>491</v>
      </c>
      <c r="C680" s="39" t="s">
        <v>57</v>
      </c>
      <c r="D680" s="21">
        <v>200</v>
      </c>
      <c r="E680" s="20">
        <f t="shared" si="14"/>
        <v>102.2583762392437</v>
      </c>
      <c r="F680" s="27"/>
      <c r="G680" s="27"/>
    </row>
    <row r="681" spans="1:7" x14ac:dyDescent="0.25">
      <c r="A681" s="27"/>
      <c r="B681" s="11" t="s">
        <v>490</v>
      </c>
      <c r="C681" s="39" t="s">
        <v>57</v>
      </c>
      <c r="D681" s="21">
        <v>100</v>
      </c>
      <c r="E681" s="20">
        <f t="shared" si="14"/>
        <v>51.129188119621851</v>
      </c>
      <c r="F681" s="27"/>
      <c r="G681" s="27"/>
    </row>
    <row r="682" spans="1:7" x14ac:dyDescent="0.25">
      <c r="A682" s="27"/>
      <c r="B682" s="11" t="s">
        <v>489</v>
      </c>
      <c r="C682" s="39" t="s">
        <v>57</v>
      </c>
      <c r="D682" s="21">
        <v>150</v>
      </c>
      <c r="E682" s="20">
        <f t="shared" si="14"/>
        <v>76.693782179432773</v>
      </c>
      <c r="F682" s="27"/>
      <c r="G682" s="27"/>
    </row>
    <row r="683" spans="1:7" x14ac:dyDescent="0.25">
      <c r="A683" s="27"/>
      <c r="B683" s="11" t="s">
        <v>488</v>
      </c>
      <c r="C683" s="39" t="s">
        <v>57</v>
      </c>
      <c r="D683" s="21">
        <v>120</v>
      </c>
      <c r="E683" s="20">
        <f t="shared" si="14"/>
        <v>61.355025743546221</v>
      </c>
      <c r="F683" s="27"/>
      <c r="G683" s="27"/>
    </row>
    <row r="684" spans="1:7" x14ac:dyDescent="0.25">
      <c r="A684" s="27"/>
      <c r="B684" s="11" t="s">
        <v>487</v>
      </c>
      <c r="C684" s="39" t="s">
        <v>57</v>
      </c>
      <c r="D684" s="21">
        <v>50</v>
      </c>
      <c r="E684" s="20">
        <f t="shared" si="14"/>
        <v>25.564594059810926</v>
      </c>
      <c r="F684" s="27"/>
      <c r="G684" s="27"/>
    </row>
    <row r="685" spans="1:7" x14ac:dyDescent="0.25">
      <c r="A685" s="27"/>
      <c r="B685" s="11" t="s">
        <v>486</v>
      </c>
      <c r="C685" s="39" t="s">
        <v>57</v>
      </c>
      <c r="D685" s="21">
        <v>100</v>
      </c>
      <c r="E685" s="20">
        <f t="shared" si="14"/>
        <v>51.129188119621851</v>
      </c>
      <c r="F685" s="27"/>
      <c r="G685" s="27"/>
    </row>
    <row r="686" spans="1:7" x14ac:dyDescent="0.25">
      <c r="A686" s="27"/>
      <c r="B686" s="11" t="s">
        <v>485</v>
      </c>
      <c r="C686" s="39" t="s">
        <v>57</v>
      </c>
      <c r="D686" s="21">
        <v>120</v>
      </c>
      <c r="E686" s="20">
        <f t="shared" si="14"/>
        <v>61.355025743546221</v>
      </c>
      <c r="F686" s="27"/>
      <c r="G686" s="27"/>
    </row>
    <row r="687" spans="1:7" x14ac:dyDescent="0.25">
      <c r="A687" s="27"/>
      <c r="B687" s="11" t="s">
        <v>484</v>
      </c>
      <c r="C687" s="39" t="s">
        <v>57</v>
      </c>
      <c r="D687" s="21">
        <v>50</v>
      </c>
      <c r="E687" s="20">
        <f t="shared" si="14"/>
        <v>25.564594059810926</v>
      </c>
      <c r="F687" s="27"/>
      <c r="G687" s="27"/>
    </row>
    <row r="688" spans="1:7" x14ac:dyDescent="0.25">
      <c r="A688" s="27"/>
      <c r="B688" s="11" t="s">
        <v>483</v>
      </c>
      <c r="C688" s="39" t="s">
        <v>57</v>
      </c>
      <c r="D688" s="21">
        <v>80</v>
      </c>
      <c r="E688" s="20">
        <f t="shared" si="14"/>
        <v>40.903350495697481</v>
      </c>
      <c r="F688" s="27"/>
      <c r="G688" s="27"/>
    </row>
    <row r="689" spans="1:7" x14ac:dyDescent="0.25">
      <c r="A689" s="27"/>
      <c r="B689" s="11" t="s">
        <v>482</v>
      </c>
      <c r="C689" s="39" t="s">
        <v>57</v>
      </c>
      <c r="D689" s="21">
        <v>250</v>
      </c>
      <c r="E689" s="20">
        <f t="shared" si="14"/>
        <v>127.82297029905462</v>
      </c>
      <c r="F689" s="27"/>
      <c r="G689" s="27"/>
    </row>
    <row r="690" spans="1:7" x14ac:dyDescent="0.25">
      <c r="A690" s="27"/>
      <c r="B690" s="11" t="s">
        <v>481</v>
      </c>
      <c r="C690" s="39" t="s">
        <v>57</v>
      </c>
      <c r="D690" s="21">
        <v>350</v>
      </c>
      <c r="E690" s="20">
        <f t="shared" si="14"/>
        <v>178.95215841867648</v>
      </c>
      <c r="F690" s="27"/>
      <c r="G690" s="27"/>
    </row>
    <row r="691" spans="1:7" x14ac:dyDescent="0.25">
      <c r="A691" s="27"/>
      <c r="B691" s="11" t="s">
        <v>480</v>
      </c>
      <c r="C691" s="39" t="s">
        <v>57</v>
      </c>
      <c r="D691" s="21">
        <v>200</v>
      </c>
      <c r="E691" s="20">
        <f t="shared" si="14"/>
        <v>102.2583762392437</v>
      </c>
      <c r="F691" s="27"/>
      <c r="G691" s="27"/>
    </row>
    <row r="692" spans="1:7" x14ac:dyDescent="0.25">
      <c r="A692" s="27"/>
      <c r="B692" s="11" t="s">
        <v>479</v>
      </c>
      <c r="C692" s="39" t="s">
        <v>57</v>
      </c>
      <c r="D692" s="21">
        <v>600</v>
      </c>
      <c r="E692" s="20">
        <f t="shared" si="14"/>
        <v>306.77512871773109</v>
      </c>
      <c r="F692" s="27"/>
      <c r="G692" s="27"/>
    </row>
    <row r="693" spans="1:7" x14ac:dyDescent="0.25">
      <c r="A693" s="27"/>
      <c r="B693" s="11" t="s">
        <v>478</v>
      </c>
      <c r="C693" s="39" t="s">
        <v>57</v>
      </c>
      <c r="D693" s="21">
        <v>200</v>
      </c>
      <c r="E693" s="20">
        <f t="shared" si="14"/>
        <v>102.2583762392437</v>
      </c>
      <c r="F693" s="27"/>
      <c r="G693" s="27"/>
    </row>
    <row r="694" spans="1:7" x14ac:dyDescent="0.25">
      <c r="A694" s="27"/>
      <c r="B694" s="11" t="s">
        <v>477</v>
      </c>
      <c r="C694" s="39" t="s">
        <v>57</v>
      </c>
      <c r="D694" s="21">
        <v>210</v>
      </c>
      <c r="E694" s="20">
        <f t="shared" si="14"/>
        <v>107.37129505120589</v>
      </c>
      <c r="F694" s="27"/>
      <c r="G694" s="27"/>
    </row>
    <row r="695" spans="1:7" x14ac:dyDescent="0.25">
      <c r="A695" s="27"/>
      <c r="B695" s="11" t="s">
        <v>476</v>
      </c>
      <c r="C695" s="39" t="s">
        <v>57</v>
      </c>
      <c r="D695" s="21">
        <v>250</v>
      </c>
      <c r="E695" s="20">
        <f t="shared" si="14"/>
        <v>127.82297029905462</v>
      </c>
      <c r="F695" s="27"/>
      <c r="G695" s="27"/>
    </row>
    <row r="696" spans="1:7" x14ac:dyDescent="0.25">
      <c r="A696" s="27"/>
      <c r="B696" s="6" t="s">
        <v>475</v>
      </c>
      <c r="C696" s="39" t="s">
        <v>57</v>
      </c>
      <c r="D696" s="21">
        <v>700</v>
      </c>
      <c r="E696" s="20">
        <f t="shared" si="14"/>
        <v>357.90431683735295</v>
      </c>
      <c r="F696" s="27"/>
      <c r="G696" s="27"/>
    </row>
    <row r="697" spans="1:7" x14ac:dyDescent="0.25">
      <c r="A697" s="27"/>
      <c r="B697" s="6" t="s">
        <v>474</v>
      </c>
      <c r="C697" s="39" t="s">
        <v>57</v>
      </c>
      <c r="D697" s="21">
        <v>1200</v>
      </c>
      <c r="E697" s="20">
        <f t="shared" si="14"/>
        <v>613.55025743546219</v>
      </c>
      <c r="F697" s="27"/>
      <c r="G697" s="27"/>
    </row>
    <row r="698" spans="1:7" x14ac:dyDescent="0.25">
      <c r="A698" s="27"/>
      <c r="B698" s="6" t="s">
        <v>473</v>
      </c>
      <c r="C698" s="39" t="s">
        <v>57</v>
      </c>
      <c r="D698" s="21">
        <v>450</v>
      </c>
      <c r="E698" s="20">
        <f t="shared" si="14"/>
        <v>230.08134653829833</v>
      </c>
      <c r="F698" s="27"/>
      <c r="G698" s="27"/>
    </row>
    <row r="699" spans="1:7" x14ac:dyDescent="0.25">
      <c r="A699" s="27"/>
      <c r="B699" s="6" t="s">
        <v>472</v>
      </c>
      <c r="C699" s="39" t="s">
        <v>57</v>
      </c>
      <c r="D699" s="21">
        <v>300</v>
      </c>
      <c r="E699" s="20">
        <f t="shared" si="14"/>
        <v>153.38756435886555</v>
      </c>
      <c r="F699" s="27"/>
      <c r="G699" s="27"/>
    </row>
    <row r="700" spans="1:7" x14ac:dyDescent="0.25">
      <c r="A700" s="27"/>
      <c r="B700" s="6" t="s">
        <v>471</v>
      </c>
      <c r="C700" s="39" t="s">
        <v>57</v>
      </c>
      <c r="D700" s="21">
        <v>400</v>
      </c>
      <c r="E700" s="20">
        <f t="shared" si="14"/>
        <v>204.5167524784874</v>
      </c>
      <c r="F700" s="27"/>
      <c r="G700" s="27"/>
    </row>
    <row r="701" spans="1:7" x14ac:dyDescent="0.25">
      <c r="A701" s="27"/>
      <c r="B701" s="6" t="s">
        <v>470</v>
      </c>
      <c r="C701" s="39" t="s">
        <v>57</v>
      </c>
      <c r="D701" s="21">
        <v>100</v>
      </c>
      <c r="E701" s="20">
        <f t="shared" si="14"/>
        <v>51.129188119621851</v>
      </c>
      <c r="F701" s="27"/>
      <c r="G701" s="27"/>
    </row>
    <row r="702" spans="1:7" x14ac:dyDescent="0.25">
      <c r="A702" s="27"/>
      <c r="B702" s="6" t="s">
        <v>469</v>
      </c>
      <c r="C702" s="39" t="s">
        <v>57</v>
      </c>
      <c r="D702" s="21">
        <v>350</v>
      </c>
      <c r="E702" s="20">
        <f t="shared" si="14"/>
        <v>178.95215841867648</v>
      </c>
      <c r="F702" s="27"/>
      <c r="G702" s="27"/>
    </row>
    <row r="703" spans="1:7" x14ac:dyDescent="0.25">
      <c r="A703" s="27"/>
      <c r="B703" s="6" t="s">
        <v>468</v>
      </c>
      <c r="C703" s="39" t="s">
        <v>57</v>
      </c>
      <c r="D703" s="21">
        <v>150</v>
      </c>
      <c r="E703" s="20">
        <f t="shared" si="14"/>
        <v>76.693782179432773</v>
      </c>
      <c r="F703" s="27"/>
      <c r="G703" s="27"/>
    </row>
    <row r="704" spans="1:7" x14ac:dyDescent="0.25">
      <c r="A704" s="27"/>
      <c r="B704" s="6" t="s">
        <v>467</v>
      </c>
      <c r="C704" s="39" t="s">
        <v>57</v>
      </c>
      <c r="D704" s="21">
        <v>250</v>
      </c>
      <c r="E704" s="20">
        <f t="shared" si="14"/>
        <v>127.82297029905462</v>
      </c>
      <c r="F704" s="27"/>
      <c r="G704" s="27"/>
    </row>
    <row r="705" spans="1:7" x14ac:dyDescent="0.25">
      <c r="A705" s="27"/>
      <c r="B705" s="6" t="s">
        <v>466</v>
      </c>
      <c r="C705" s="39" t="s">
        <v>57</v>
      </c>
      <c r="D705" s="21">
        <v>150</v>
      </c>
      <c r="E705" s="20">
        <f t="shared" si="14"/>
        <v>76.693782179432773</v>
      </c>
      <c r="F705" s="27"/>
      <c r="G705" s="27"/>
    </row>
    <row r="706" spans="1:7" x14ac:dyDescent="0.25">
      <c r="A706" s="27"/>
      <c r="B706" s="11" t="s">
        <v>465</v>
      </c>
      <c r="C706" s="39" t="s">
        <v>57</v>
      </c>
      <c r="D706" s="21">
        <v>150</v>
      </c>
      <c r="E706" s="20">
        <f t="shared" si="14"/>
        <v>76.693782179432773</v>
      </c>
      <c r="F706" s="27"/>
      <c r="G706" s="27"/>
    </row>
    <row r="707" spans="1:7" x14ac:dyDescent="0.25">
      <c r="A707" s="27"/>
      <c r="B707" s="11" t="s">
        <v>464</v>
      </c>
      <c r="C707" s="39" t="s">
        <v>57</v>
      </c>
      <c r="D707" s="21">
        <v>130</v>
      </c>
      <c r="E707" s="20">
        <f t="shared" si="14"/>
        <v>66.46794455550841</v>
      </c>
      <c r="F707" s="27"/>
      <c r="G707" s="27"/>
    </row>
    <row r="708" spans="1:7" x14ac:dyDescent="0.25">
      <c r="A708" s="27"/>
      <c r="B708" s="11" t="s">
        <v>463</v>
      </c>
      <c r="C708" s="39" t="s">
        <v>57</v>
      </c>
      <c r="D708" s="21">
        <v>100</v>
      </c>
      <c r="E708" s="20">
        <f t="shared" si="14"/>
        <v>51.129188119621851</v>
      </c>
      <c r="F708" s="27"/>
      <c r="G708" s="27"/>
    </row>
    <row r="709" spans="1:7" x14ac:dyDescent="0.25">
      <c r="A709" s="27"/>
      <c r="B709" s="11" t="s">
        <v>462</v>
      </c>
      <c r="C709" s="39" t="s">
        <v>57</v>
      </c>
      <c r="D709" s="21">
        <v>150</v>
      </c>
      <c r="E709" s="20">
        <f t="shared" si="14"/>
        <v>76.693782179432773</v>
      </c>
      <c r="F709" s="27"/>
      <c r="G709" s="27"/>
    </row>
    <row r="710" spans="1:7" x14ac:dyDescent="0.25">
      <c r="A710" s="27"/>
      <c r="B710" s="11" t="s">
        <v>461</v>
      </c>
      <c r="C710" s="39" t="s">
        <v>57</v>
      </c>
      <c r="D710" s="21">
        <v>140</v>
      </c>
      <c r="E710" s="20">
        <f t="shared" si="14"/>
        <v>71.580863367470585</v>
      </c>
      <c r="F710" s="27"/>
      <c r="G710" s="27"/>
    </row>
    <row r="711" spans="1:7" x14ac:dyDescent="0.25">
      <c r="A711" s="27"/>
      <c r="B711" s="11" t="s">
        <v>460</v>
      </c>
      <c r="C711" s="39" t="s">
        <v>57</v>
      </c>
      <c r="D711" s="21">
        <v>150</v>
      </c>
      <c r="E711" s="20">
        <f t="shared" si="14"/>
        <v>76.693782179432773</v>
      </c>
      <c r="F711" s="27"/>
      <c r="G711" s="27"/>
    </row>
    <row r="712" spans="1:7" x14ac:dyDescent="0.25">
      <c r="A712" s="27"/>
      <c r="B712" s="11" t="s">
        <v>459</v>
      </c>
      <c r="C712" s="39" t="s">
        <v>57</v>
      </c>
      <c r="D712" s="21">
        <v>350</v>
      </c>
      <c r="E712" s="20">
        <f t="shared" si="14"/>
        <v>178.95215841867648</v>
      </c>
      <c r="F712" s="27"/>
      <c r="G712" s="27"/>
    </row>
    <row r="713" spans="1:7" x14ac:dyDescent="0.25">
      <c r="A713" s="27"/>
      <c r="B713" s="6"/>
      <c r="C713" s="39"/>
      <c r="D713" s="27"/>
      <c r="E713" s="27"/>
      <c r="F713" s="27"/>
      <c r="G713" s="27"/>
    </row>
    <row r="714" spans="1:7" x14ac:dyDescent="0.25">
      <c r="A714" s="27"/>
      <c r="B714" s="29" t="s">
        <v>547</v>
      </c>
      <c r="C714" s="39"/>
      <c r="D714" s="27"/>
      <c r="E714" s="27"/>
      <c r="F714" s="27"/>
      <c r="G714" s="27"/>
    </row>
    <row r="715" spans="1:7" x14ac:dyDescent="0.25">
      <c r="A715" s="27"/>
      <c r="B715" s="11" t="s">
        <v>546</v>
      </c>
      <c r="C715" s="39" t="s">
        <v>57</v>
      </c>
      <c r="D715" s="20">
        <v>80</v>
      </c>
      <c r="E715" s="20">
        <f>D715/1.95583</f>
        <v>40.903350495697481</v>
      </c>
      <c r="F715" s="27"/>
      <c r="G715" s="27"/>
    </row>
    <row r="716" spans="1:7" x14ac:dyDescent="0.25">
      <c r="A716" s="27"/>
      <c r="B716" s="11" t="s">
        <v>545</v>
      </c>
      <c r="C716" s="39" t="s">
        <v>57</v>
      </c>
      <c r="D716" s="20">
        <v>60</v>
      </c>
      <c r="E716" s="20">
        <f t="shared" ref="E716:E744" si="15">D716/1.95583</f>
        <v>30.677512871773111</v>
      </c>
      <c r="F716" s="27"/>
      <c r="G716" s="27"/>
    </row>
    <row r="717" spans="1:7" x14ac:dyDescent="0.25">
      <c r="A717" s="27"/>
      <c r="B717" s="11" t="s">
        <v>544</v>
      </c>
      <c r="C717" s="39" t="s">
        <v>57</v>
      </c>
      <c r="D717" s="20">
        <v>100</v>
      </c>
      <c r="E717" s="20">
        <f t="shared" si="15"/>
        <v>51.129188119621851</v>
      </c>
      <c r="F717" s="27"/>
      <c r="G717" s="27"/>
    </row>
    <row r="718" spans="1:7" x14ac:dyDescent="0.25">
      <c r="A718" s="27"/>
      <c r="B718" s="6" t="s">
        <v>543</v>
      </c>
      <c r="C718" s="39" t="s">
        <v>57</v>
      </c>
      <c r="D718" s="21">
        <v>30</v>
      </c>
      <c r="E718" s="20">
        <f t="shared" si="15"/>
        <v>15.338756435886555</v>
      </c>
      <c r="F718" s="27"/>
      <c r="G718" s="27"/>
    </row>
    <row r="719" spans="1:7" x14ac:dyDescent="0.25">
      <c r="A719" s="27"/>
      <c r="B719" s="6" t="s">
        <v>542</v>
      </c>
      <c r="C719" s="39" t="s">
        <v>57</v>
      </c>
      <c r="D719" s="21">
        <v>50</v>
      </c>
      <c r="E719" s="20">
        <f t="shared" si="15"/>
        <v>25.564594059810926</v>
      </c>
      <c r="F719" s="27"/>
      <c r="G719" s="27"/>
    </row>
    <row r="720" spans="1:7" x14ac:dyDescent="0.25">
      <c r="A720" s="27"/>
      <c r="B720" s="6" t="s">
        <v>541</v>
      </c>
      <c r="C720" s="39" t="s">
        <v>57</v>
      </c>
      <c r="D720" s="21">
        <v>40</v>
      </c>
      <c r="E720" s="20">
        <f t="shared" si="15"/>
        <v>20.45167524784874</v>
      </c>
      <c r="F720" s="27"/>
      <c r="G720" s="27"/>
    </row>
    <row r="721" spans="1:7" x14ac:dyDescent="0.25">
      <c r="A721" s="27"/>
      <c r="B721" s="6" t="s">
        <v>540</v>
      </c>
      <c r="C721" s="39" t="s">
        <v>57</v>
      </c>
      <c r="D721" s="21">
        <v>20</v>
      </c>
      <c r="E721" s="20">
        <f t="shared" si="15"/>
        <v>10.22583762392437</v>
      </c>
      <c r="F721" s="27"/>
      <c r="G721" s="27"/>
    </row>
    <row r="722" spans="1:7" x14ac:dyDescent="0.25">
      <c r="A722" s="27"/>
      <c r="B722" s="6" t="s">
        <v>539</v>
      </c>
      <c r="C722" s="39" t="s">
        <v>57</v>
      </c>
      <c r="D722" s="21">
        <v>20</v>
      </c>
      <c r="E722" s="20">
        <f t="shared" si="15"/>
        <v>10.22583762392437</v>
      </c>
      <c r="F722" s="27"/>
      <c r="G722" s="27"/>
    </row>
    <row r="723" spans="1:7" x14ac:dyDescent="0.25">
      <c r="A723" s="27"/>
      <c r="B723" s="26" t="s">
        <v>538</v>
      </c>
      <c r="C723" s="39" t="s">
        <v>57</v>
      </c>
      <c r="D723" s="21">
        <v>35</v>
      </c>
      <c r="E723" s="20">
        <f t="shared" si="15"/>
        <v>17.895215841867646</v>
      </c>
      <c r="F723" s="27"/>
      <c r="G723" s="27"/>
    </row>
    <row r="724" spans="1:7" x14ac:dyDescent="0.25">
      <c r="A724" s="27"/>
      <c r="B724" s="6" t="s">
        <v>537</v>
      </c>
      <c r="C724" s="39" t="s">
        <v>57</v>
      </c>
      <c r="D724" s="21">
        <v>10</v>
      </c>
      <c r="E724" s="20">
        <f t="shared" si="15"/>
        <v>5.1129188119621851</v>
      </c>
      <c r="F724" s="27"/>
      <c r="G724" s="27"/>
    </row>
    <row r="725" spans="1:7" x14ac:dyDescent="0.25">
      <c r="A725" s="27"/>
      <c r="B725" s="11" t="s">
        <v>536</v>
      </c>
      <c r="C725" s="39" t="s">
        <v>57</v>
      </c>
      <c r="D725" s="21">
        <v>15</v>
      </c>
      <c r="E725" s="20">
        <f t="shared" si="15"/>
        <v>7.6693782179432777</v>
      </c>
      <c r="F725" s="27"/>
      <c r="G725" s="27"/>
    </row>
    <row r="726" spans="1:7" x14ac:dyDescent="0.25">
      <c r="A726" s="27"/>
      <c r="B726" s="11" t="s">
        <v>535</v>
      </c>
      <c r="C726" s="39" t="s">
        <v>57</v>
      </c>
      <c r="D726" s="21">
        <v>40</v>
      </c>
      <c r="E726" s="20">
        <f t="shared" si="15"/>
        <v>20.45167524784874</v>
      </c>
      <c r="F726" s="27"/>
      <c r="G726" s="27"/>
    </row>
    <row r="727" spans="1:7" x14ac:dyDescent="0.25">
      <c r="A727" s="27" t="s">
        <v>1203</v>
      </c>
      <c r="B727" s="6" t="s">
        <v>534</v>
      </c>
      <c r="C727" s="39" t="s">
        <v>57</v>
      </c>
      <c r="D727" s="21">
        <v>20</v>
      </c>
      <c r="E727" s="20">
        <f t="shared" si="15"/>
        <v>10.22583762392437</v>
      </c>
      <c r="F727" s="27"/>
      <c r="G727" s="27"/>
    </row>
    <row r="728" spans="1:7" x14ac:dyDescent="0.25">
      <c r="A728" s="27"/>
      <c r="B728" s="6" t="s">
        <v>533</v>
      </c>
      <c r="C728" s="39" t="s">
        <v>57</v>
      </c>
      <c r="D728" s="21">
        <v>40</v>
      </c>
      <c r="E728" s="20">
        <f t="shared" si="15"/>
        <v>20.45167524784874</v>
      </c>
      <c r="F728" s="27"/>
      <c r="G728" s="27"/>
    </row>
    <row r="729" spans="1:7" x14ac:dyDescent="0.25">
      <c r="A729" s="27"/>
      <c r="B729" s="6" t="s">
        <v>532</v>
      </c>
      <c r="C729" s="39" t="s">
        <v>57</v>
      </c>
      <c r="D729" s="21">
        <v>15</v>
      </c>
      <c r="E729" s="20">
        <f t="shared" si="15"/>
        <v>7.6693782179432777</v>
      </c>
      <c r="F729" s="27"/>
      <c r="G729" s="27"/>
    </row>
    <row r="730" spans="1:7" x14ac:dyDescent="0.25">
      <c r="A730" s="27"/>
      <c r="B730" s="6" t="s">
        <v>531</v>
      </c>
      <c r="C730" s="39" t="s">
        <v>57</v>
      </c>
      <c r="D730" s="21">
        <v>20</v>
      </c>
      <c r="E730" s="20">
        <f t="shared" si="15"/>
        <v>10.22583762392437</v>
      </c>
      <c r="F730" s="27"/>
      <c r="G730" s="27"/>
    </row>
    <row r="731" spans="1:7" x14ac:dyDescent="0.25">
      <c r="A731" s="27"/>
      <c r="B731" s="6" t="s">
        <v>530</v>
      </c>
      <c r="C731" s="39" t="s">
        <v>57</v>
      </c>
      <c r="D731" s="21">
        <v>10</v>
      </c>
      <c r="E731" s="20">
        <f t="shared" si="15"/>
        <v>5.1129188119621851</v>
      </c>
      <c r="F731" s="27"/>
      <c r="G731" s="27"/>
    </row>
    <row r="732" spans="1:7" x14ac:dyDescent="0.25">
      <c r="A732" s="27"/>
      <c r="B732" s="26" t="s">
        <v>529</v>
      </c>
      <c r="C732" s="39" t="s">
        <v>57</v>
      </c>
      <c r="D732" s="21">
        <v>50</v>
      </c>
      <c r="E732" s="20">
        <f t="shared" si="15"/>
        <v>25.564594059810926</v>
      </c>
      <c r="F732" s="27"/>
      <c r="G732" s="27"/>
    </row>
    <row r="733" spans="1:7" x14ac:dyDescent="0.25">
      <c r="A733" s="27"/>
      <c r="B733" s="6" t="s">
        <v>528</v>
      </c>
      <c r="C733" s="39" t="s">
        <v>57</v>
      </c>
      <c r="D733" s="21">
        <v>10</v>
      </c>
      <c r="E733" s="20">
        <f t="shared" si="15"/>
        <v>5.1129188119621851</v>
      </c>
      <c r="F733" s="27"/>
      <c r="G733" s="27"/>
    </row>
    <row r="734" spans="1:7" x14ac:dyDescent="0.25">
      <c r="A734" s="27"/>
      <c r="B734" s="26" t="s">
        <v>527</v>
      </c>
      <c r="C734" s="39" t="s">
        <v>57</v>
      </c>
      <c r="D734" s="21">
        <v>10</v>
      </c>
      <c r="E734" s="20">
        <f t="shared" si="15"/>
        <v>5.1129188119621851</v>
      </c>
      <c r="F734" s="27"/>
      <c r="G734" s="27"/>
    </row>
    <row r="735" spans="1:7" x14ac:dyDescent="0.25">
      <c r="A735" s="27"/>
      <c r="B735" s="26" t="s">
        <v>526</v>
      </c>
      <c r="C735" s="39" t="s">
        <v>57</v>
      </c>
      <c r="D735" s="21">
        <v>10</v>
      </c>
      <c r="E735" s="20">
        <f t="shared" si="15"/>
        <v>5.1129188119621851</v>
      </c>
      <c r="F735" s="27"/>
      <c r="G735" s="27"/>
    </row>
    <row r="736" spans="1:7" x14ac:dyDescent="0.25">
      <c r="A736" s="27"/>
      <c r="B736" s="26" t="s">
        <v>525</v>
      </c>
      <c r="C736" s="39" t="s">
        <v>57</v>
      </c>
      <c r="D736" s="21">
        <v>10</v>
      </c>
      <c r="E736" s="20">
        <f t="shared" si="15"/>
        <v>5.1129188119621851</v>
      </c>
      <c r="F736" s="27"/>
      <c r="G736" s="27"/>
    </row>
    <row r="737" spans="1:7" x14ac:dyDescent="0.25">
      <c r="A737" s="27"/>
      <c r="B737" s="26" t="s">
        <v>524</v>
      </c>
      <c r="C737" s="39" t="s">
        <v>57</v>
      </c>
      <c r="D737" s="21">
        <v>20</v>
      </c>
      <c r="E737" s="20">
        <f t="shared" si="15"/>
        <v>10.22583762392437</v>
      </c>
      <c r="F737" s="27"/>
      <c r="G737" s="27"/>
    </row>
    <row r="738" spans="1:7" x14ac:dyDescent="0.25">
      <c r="A738" s="27"/>
      <c r="B738" s="26" t="s">
        <v>523</v>
      </c>
      <c r="C738" s="39" t="s">
        <v>57</v>
      </c>
      <c r="D738" s="21">
        <v>10</v>
      </c>
      <c r="E738" s="20">
        <f t="shared" si="15"/>
        <v>5.1129188119621851</v>
      </c>
      <c r="F738" s="27"/>
      <c r="G738" s="27"/>
    </row>
    <row r="739" spans="1:7" x14ac:dyDescent="0.25">
      <c r="A739" s="27" t="s">
        <v>1204</v>
      </c>
      <c r="B739" s="26" t="s">
        <v>522</v>
      </c>
      <c r="C739" s="39" t="s">
        <v>57</v>
      </c>
      <c r="D739" s="20">
        <v>36</v>
      </c>
      <c r="E739" s="20">
        <f t="shared" si="15"/>
        <v>18.406507723063864</v>
      </c>
      <c r="F739" s="27"/>
      <c r="G739" s="27"/>
    </row>
    <row r="740" spans="1:7" x14ac:dyDescent="0.25">
      <c r="A740" s="27" t="s">
        <v>1206</v>
      </c>
      <c r="B740" s="26" t="s">
        <v>521</v>
      </c>
      <c r="C740" s="39" t="s">
        <v>57</v>
      </c>
      <c r="D740" s="20">
        <v>24</v>
      </c>
      <c r="E740" s="20">
        <f t="shared" si="15"/>
        <v>12.271005148709245</v>
      </c>
      <c r="F740" s="27"/>
      <c r="G740" s="27"/>
    </row>
    <row r="741" spans="1:7" x14ac:dyDescent="0.25">
      <c r="A741" s="27"/>
      <c r="B741" s="26" t="s">
        <v>520</v>
      </c>
      <c r="C741" s="39" t="s">
        <v>57</v>
      </c>
      <c r="D741" s="21">
        <v>20</v>
      </c>
      <c r="E741" s="20">
        <f t="shared" si="15"/>
        <v>10.22583762392437</v>
      </c>
      <c r="F741" s="27"/>
      <c r="G741" s="27"/>
    </row>
    <row r="742" spans="1:7" x14ac:dyDescent="0.25">
      <c r="A742" s="27" t="s">
        <v>1207</v>
      </c>
      <c r="B742" s="26" t="s">
        <v>519</v>
      </c>
      <c r="C742" s="39" t="s">
        <v>57</v>
      </c>
      <c r="D742" s="21">
        <v>20</v>
      </c>
      <c r="E742" s="20">
        <f t="shared" si="15"/>
        <v>10.22583762392437</v>
      </c>
      <c r="F742" s="27"/>
      <c r="G742" s="27"/>
    </row>
    <row r="743" spans="1:7" x14ac:dyDescent="0.25">
      <c r="A743" s="27"/>
      <c r="B743" s="26" t="s">
        <v>516</v>
      </c>
      <c r="C743" s="39" t="s">
        <v>57</v>
      </c>
      <c r="D743" s="21">
        <v>5</v>
      </c>
      <c r="E743" s="20">
        <f t="shared" si="15"/>
        <v>2.5564594059810926</v>
      </c>
      <c r="F743" s="27"/>
      <c r="G743" s="27"/>
    </row>
    <row r="744" spans="1:7" x14ac:dyDescent="0.25">
      <c r="A744" s="27"/>
      <c r="B744" s="26" t="s">
        <v>515</v>
      </c>
      <c r="C744" s="39" t="s">
        <v>57</v>
      </c>
      <c r="D744" s="21">
        <v>15</v>
      </c>
      <c r="E744" s="20">
        <f t="shared" si="15"/>
        <v>7.6693782179432777</v>
      </c>
      <c r="F744" s="27"/>
      <c r="G744" s="27"/>
    </row>
    <row r="745" spans="1:7" ht="16.5" customHeight="1" x14ac:dyDescent="0.25">
      <c r="A745" s="27"/>
      <c r="B745" s="25" t="s">
        <v>514</v>
      </c>
      <c r="C745" s="39"/>
      <c r="D745" s="21"/>
      <c r="E745" s="21"/>
      <c r="F745" s="27"/>
      <c r="G745" s="27"/>
    </row>
    <row r="746" spans="1:7" x14ac:dyDescent="0.25">
      <c r="A746" s="27"/>
      <c r="B746" s="11" t="s">
        <v>513</v>
      </c>
      <c r="C746" s="39" t="s">
        <v>57</v>
      </c>
      <c r="D746" s="21">
        <v>30</v>
      </c>
      <c r="E746" s="21">
        <f>D746/1.95583</f>
        <v>15.338756435886555</v>
      </c>
      <c r="F746" s="27"/>
      <c r="G746" s="27"/>
    </row>
    <row r="747" spans="1:7" x14ac:dyDescent="0.25">
      <c r="A747" s="27"/>
      <c r="B747" s="11" t="s">
        <v>512</v>
      </c>
      <c r="C747" s="39" t="s">
        <v>57</v>
      </c>
      <c r="D747" s="21">
        <v>70</v>
      </c>
      <c r="E747" s="21">
        <f t="shared" ref="E747:E776" si="16">D747/1.95583</f>
        <v>35.790431683735292</v>
      </c>
      <c r="F747" s="27"/>
      <c r="G747" s="27"/>
    </row>
    <row r="748" spans="1:7" ht="18" customHeight="1" x14ac:dyDescent="0.25">
      <c r="A748" s="27"/>
      <c r="B748" s="11" t="s">
        <v>511</v>
      </c>
      <c r="C748" s="39" t="s">
        <v>57</v>
      </c>
      <c r="D748" s="21">
        <v>65</v>
      </c>
      <c r="E748" s="21">
        <f t="shared" si="16"/>
        <v>33.233972277754205</v>
      </c>
      <c r="F748" s="27"/>
      <c r="G748" s="27"/>
    </row>
    <row r="749" spans="1:7" ht="16.5" customHeight="1" x14ac:dyDescent="0.25">
      <c r="A749" s="27"/>
      <c r="B749" s="11" t="s">
        <v>510</v>
      </c>
      <c r="C749" s="39" t="s">
        <v>57</v>
      </c>
      <c r="D749" s="21">
        <v>210</v>
      </c>
      <c r="E749" s="21">
        <f t="shared" si="16"/>
        <v>107.37129505120589</v>
      </c>
      <c r="F749" s="27"/>
      <c r="G749" s="27"/>
    </row>
    <row r="750" spans="1:7" x14ac:dyDescent="0.25">
      <c r="A750" s="27"/>
      <c r="B750" s="11" t="s">
        <v>509</v>
      </c>
      <c r="C750" s="39" t="s">
        <v>57</v>
      </c>
      <c r="D750" s="21">
        <v>20</v>
      </c>
      <c r="E750" s="21">
        <f t="shared" si="16"/>
        <v>10.22583762392437</v>
      </c>
      <c r="F750" s="27"/>
      <c r="G750" s="27"/>
    </row>
    <row r="751" spans="1:7" x14ac:dyDescent="0.25">
      <c r="A751" s="27"/>
      <c r="B751" s="11" t="s">
        <v>508</v>
      </c>
      <c r="C751" s="39" t="s">
        <v>57</v>
      </c>
      <c r="D751" s="21">
        <v>70</v>
      </c>
      <c r="E751" s="21">
        <f t="shared" si="16"/>
        <v>35.790431683735292</v>
      </c>
      <c r="F751" s="27"/>
      <c r="G751" s="27"/>
    </row>
    <row r="752" spans="1:7" x14ac:dyDescent="0.25">
      <c r="A752" s="27"/>
      <c r="B752" s="11" t="s">
        <v>507</v>
      </c>
      <c r="C752" s="39" t="s">
        <v>57</v>
      </c>
      <c r="D752" s="21">
        <v>100</v>
      </c>
      <c r="E752" s="21">
        <f t="shared" si="16"/>
        <v>51.129188119621851</v>
      </c>
      <c r="F752" s="27"/>
      <c r="G752" s="27"/>
    </row>
    <row r="753" spans="1:7" x14ac:dyDescent="0.25">
      <c r="A753" s="27"/>
      <c r="B753" s="6"/>
      <c r="C753" s="39"/>
      <c r="D753" s="27"/>
      <c r="E753" s="21">
        <f t="shared" si="16"/>
        <v>0</v>
      </c>
      <c r="F753" s="27"/>
      <c r="G753" s="27"/>
    </row>
    <row r="754" spans="1:7" ht="15.75" x14ac:dyDescent="0.25">
      <c r="A754" s="27"/>
      <c r="B754" s="102" t="s">
        <v>548</v>
      </c>
      <c r="C754" s="39"/>
      <c r="D754" s="27"/>
      <c r="E754" s="21">
        <f t="shared" si="16"/>
        <v>0</v>
      </c>
      <c r="F754" s="27"/>
      <c r="G754" s="27"/>
    </row>
    <row r="755" spans="1:7" x14ac:dyDescent="0.25">
      <c r="A755" s="27"/>
      <c r="B755" s="11" t="s">
        <v>549</v>
      </c>
      <c r="C755" s="39" t="s">
        <v>57</v>
      </c>
      <c r="D755" s="20">
        <v>100</v>
      </c>
      <c r="E755" s="21">
        <f t="shared" si="16"/>
        <v>51.129188119621851</v>
      </c>
      <c r="F755" s="27"/>
      <c r="G755" s="27"/>
    </row>
    <row r="756" spans="1:7" x14ac:dyDescent="0.25">
      <c r="A756" s="27"/>
      <c r="B756" s="11" t="s">
        <v>550</v>
      </c>
      <c r="C756" s="39" t="s">
        <v>57</v>
      </c>
      <c r="D756" s="20">
        <v>80</v>
      </c>
      <c r="E756" s="21">
        <f t="shared" si="16"/>
        <v>40.903350495697481</v>
      </c>
      <c r="F756" s="27"/>
      <c r="G756" s="27"/>
    </row>
    <row r="757" spans="1:7" x14ac:dyDescent="0.25">
      <c r="A757" s="27"/>
      <c r="B757" s="11" t="s">
        <v>551</v>
      </c>
      <c r="C757" s="39" t="s">
        <v>57</v>
      </c>
      <c r="D757" s="20">
        <v>60</v>
      </c>
      <c r="E757" s="21">
        <f t="shared" si="16"/>
        <v>30.677512871773111</v>
      </c>
      <c r="F757" s="27"/>
      <c r="G757" s="27"/>
    </row>
    <row r="758" spans="1:7" x14ac:dyDescent="0.25">
      <c r="A758" s="27" t="s">
        <v>1211</v>
      </c>
      <c r="B758" s="11" t="s">
        <v>552</v>
      </c>
      <c r="C758" s="39" t="s">
        <v>57</v>
      </c>
      <c r="D758" s="21">
        <v>45</v>
      </c>
      <c r="E758" s="21">
        <f t="shared" si="16"/>
        <v>23.008134653829831</v>
      </c>
      <c r="F758" s="27"/>
      <c r="G758" s="27"/>
    </row>
    <row r="759" spans="1:7" x14ac:dyDescent="0.25">
      <c r="A759" s="27" t="s">
        <v>1208</v>
      </c>
      <c r="B759" s="11" t="s">
        <v>553</v>
      </c>
      <c r="C759" s="39" t="s">
        <v>57</v>
      </c>
      <c r="D759" s="21">
        <v>35</v>
      </c>
      <c r="E759" s="21">
        <f t="shared" si="16"/>
        <v>17.895215841867646</v>
      </c>
      <c r="F759" s="27"/>
      <c r="G759" s="27"/>
    </row>
    <row r="760" spans="1:7" x14ac:dyDescent="0.25">
      <c r="A760" s="27" t="s">
        <v>1209</v>
      </c>
      <c r="B760" s="11" t="s">
        <v>554</v>
      </c>
      <c r="C760" s="39" t="s">
        <v>57</v>
      </c>
      <c r="D760" s="21">
        <v>35</v>
      </c>
      <c r="E760" s="21">
        <f t="shared" si="16"/>
        <v>17.895215841867646</v>
      </c>
      <c r="F760" s="27"/>
      <c r="G760" s="27"/>
    </row>
    <row r="761" spans="1:7" x14ac:dyDescent="0.25">
      <c r="A761" s="27"/>
      <c r="B761" s="11" t="s">
        <v>555</v>
      </c>
      <c r="C761" s="39" t="s">
        <v>57</v>
      </c>
      <c r="D761" s="21">
        <v>45</v>
      </c>
      <c r="E761" s="21">
        <f t="shared" si="16"/>
        <v>23.008134653829831</v>
      </c>
      <c r="F761" s="27"/>
      <c r="G761" s="27"/>
    </row>
    <row r="762" spans="1:7" x14ac:dyDescent="0.25">
      <c r="A762" s="27"/>
      <c r="B762" s="11" t="s">
        <v>557</v>
      </c>
      <c r="C762" s="39" t="s">
        <v>57</v>
      </c>
      <c r="D762" s="21">
        <v>50</v>
      </c>
      <c r="E762" s="21">
        <f t="shared" si="16"/>
        <v>25.564594059810926</v>
      </c>
      <c r="F762" s="27"/>
      <c r="G762" s="27"/>
    </row>
    <row r="763" spans="1:7" x14ac:dyDescent="0.25">
      <c r="A763" s="27"/>
      <c r="B763" s="11" t="s">
        <v>558</v>
      </c>
      <c r="C763" s="39" t="s">
        <v>57</v>
      </c>
      <c r="D763" s="21">
        <v>70</v>
      </c>
      <c r="E763" s="21">
        <f t="shared" si="16"/>
        <v>35.790431683735292</v>
      </c>
      <c r="F763" s="27"/>
      <c r="G763" s="27"/>
    </row>
    <row r="764" spans="1:7" x14ac:dyDescent="0.25">
      <c r="A764" s="27"/>
      <c r="B764" s="6"/>
      <c r="C764" s="39"/>
      <c r="D764" s="27"/>
      <c r="E764" s="21"/>
      <c r="F764" s="27"/>
      <c r="G764" s="27"/>
    </row>
    <row r="765" spans="1:7" ht="15.75" x14ac:dyDescent="0.25">
      <c r="A765" s="27"/>
      <c r="B765" s="109" t="s">
        <v>559</v>
      </c>
      <c r="C765" s="39"/>
      <c r="D765" s="27"/>
      <c r="E765" s="21"/>
      <c r="F765" s="27"/>
      <c r="G765" s="27"/>
    </row>
    <row r="766" spans="1:7" x14ac:dyDescent="0.25">
      <c r="A766" s="27"/>
      <c r="B766" s="6" t="s">
        <v>560</v>
      </c>
      <c r="C766" s="39" t="s">
        <v>57</v>
      </c>
      <c r="D766" s="21">
        <v>200</v>
      </c>
      <c r="E766" s="21">
        <f t="shared" si="16"/>
        <v>102.2583762392437</v>
      </c>
      <c r="F766" s="27"/>
      <c r="G766" s="27"/>
    </row>
    <row r="767" spans="1:7" x14ac:dyDescent="0.25">
      <c r="A767" s="27" t="s">
        <v>1212</v>
      </c>
      <c r="B767" s="6" t="s">
        <v>561</v>
      </c>
      <c r="C767" s="39" t="s">
        <v>57</v>
      </c>
      <c r="D767" s="21">
        <v>25</v>
      </c>
      <c r="E767" s="21">
        <f t="shared" si="16"/>
        <v>12.782297029905463</v>
      </c>
      <c r="F767" s="27"/>
      <c r="G767" s="27"/>
    </row>
    <row r="768" spans="1:7" x14ac:dyDescent="0.25">
      <c r="A768" s="27"/>
      <c r="B768" s="6" t="s">
        <v>562</v>
      </c>
      <c r="C768" s="39" t="s">
        <v>57</v>
      </c>
      <c r="D768" s="21">
        <v>30</v>
      </c>
      <c r="E768" s="21">
        <f t="shared" si="16"/>
        <v>15.338756435886555</v>
      </c>
      <c r="F768" s="27"/>
      <c r="G768" s="27"/>
    </row>
    <row r="769" spans="1:7" x14ac:dyDescent="0.25">
      <c r="A769" s="27" t="s">
        <v>1215</v>
      </c>
      <c r="B769" s="6" t="s">
        <v>563</v>
      </c>
      <c r="C769" s="39" t="s">
        <v>57</v>
      </c>
      <c r="D769" s="21">
        <v>30</v>
      </c>
      <c r="E769" s="21">
        <f t="shared" si="16"/>
        <v>15.338756435886555</v>
      </c>
      <c r="F769" s="27"/>
      <c r="G769" s="27"/>
    </row>
    <row r="770" spans="1:7" x14ac:dyDescent="0.25">
      <c r="A770" s="27" t="s">
        <v>1216</v>
      </c>
      <c r="B770" s="6" t="s">
        <v>564</v>
      </c>
      <c r="C770" s="39" t="s">
        <v>57</v>
      </c>
      <c r="D770" s="21">
        <v>50</v>
      </c>
      <c r="E770" s="21">
        <f t="shared" si="16"/>
        <v>25.564594059810926</v>
      </c>
      <c r="F770" s="27"/>
      <c r="G770" s="27"/>
    </row>
    <row r="771" spans="1:7" x14ac:dyDescent="0.25">
      <c r="A771" s="27" t="s">
        <v>1214</v>
      </c>
      <c r="B771" s="6" t="s">
        <v>565</v>
      </c>
      <c r="C771" s="39" t="s">
        <v>57</v>
      </c>
      <c r="D771" s="21">
        <v>80</v>
      </c>
      <c r="E771" s="21">
        <f t="shared" si="16"/>
        <v>40.903350495697481</v>
      </c>
      <c r="F771" s="27"/>
      <c r="G771" s="27"/>
    </row>
    <row r="772" spans="1:7" x14ac:dyDescent="0.25">
      <c r="A772" s="27"/>
      <c r="B772" s="6" t="s">
        <v>566</v>
      </c>
      <c r="C772" s="39" t="s">
        <v>57</v>
      </c>
      <c r="D772" s="21">
        <v>150</v>
      </c>
      <c r="E772" s="21">
        <f t="shared" si="16"/>
        <v>76.693782179432773</v>
      </c>
      <c r="F772" s="27"/>
      <c r="G772" s="27"/>
    </row>
    <row r="773" spans="1:7" x14ac:dyDescent="0.25">
      <c r="A773" s="27" t="s">
        <v>1213</v>
      </c>
      <c r="B773" s="6" t="s">
        <v>46</v>
      </c>
      <c r="C773" s="39" t="s">
        <v>57</v>
      </c>
      <c r="D773" s="20">
        <v>415</v>
      </c>
      <c r="E773" s="21">
        <f t="shared" si="16"/>
        <v>212.18613069643067</v>
      </c>
      <c r="F773" s="27"/>
      <c r="G773" s="27"/>
    </row>
    <row r="774" spans="1:7" x14ac:dyDescent="0.25">
      <c r="A774" s="27"/>
      <c r="B774" s="6" t="s">
        <v>567</v>
      </c>
      <c r="C774" s="39" t="s">
        <v>57</v>
      </c>
      <c r="D774" s="20">
        <v>80</v>
      </c>
      <c r="E774" s="21">
        <f t="shared" si="16"/>
        <v>40.903350495697481</v>
      </c>
      <c r="F774" s="27"/>
      <c r="G774" s="27"/>
    </row>
    <row r="775" spans="1:7" x14ac:dyDescent="0.25">
      <c r="A775" s="27"/>
      <c r="B775" s="6" t="s">
        <v>568</v>
      </c>
      <c r="C775" s="39" t="s">
        <v>57</v>
      </c>
      <c r="D775" s="20">
        <v>60</v>
      </c>
      <c r="E775" s="21">
        <f t="shared" si="16"/>
        <v>30.677512871773111</v>
      </c>
      <c r="F775" s="27"/>
      <c r="G775" s="27"/>
    </row>
    <row r="776" spans="1:7" x14ac:dyDescent="0.25">
      <c r="A776" s="27"/>
      <c r="B776" s="6" t="s">
        <v>569</v>
      </c>
      <c r="C776" s="39" t="s">
        <v>57</v>
      </c>
      <c r="D776" s="20">
        <v>100</v>
      </c>
      <c r="E776" s="21">
        <f t="shared" si="16"/>
        <v>51.129188119621851</v>
      </c>
      <c r="F776" s="27"/>
      <c r="G776" s="27"/>
    </row>
    <row r="777" spans="1:7" x14ac:dyDescent="0.25">
      <c r="A777" s="27"/>
      <c r="B777" s="6"/>
      <c r="C777" s="39"/>
      <c r="D777" s="27"/>
      <c r="E777" s="27"/>
      <c r="F777" s="27"/>
      <c r="G777" s="27"/>
    </row>
    <row r="778" spans="1:7" ht="15.75" x14ac:dyDescent="0.25">
      <c r="A778" s="27"/>
      <c r="B778" s="102" t="s">
        <v>570</v>
      </c>
      <c r="C778" s="39"/>
      <c r="D778" s="27"/>
      <c r="E778" s="27"/>
      <c r="F778" s="27"/>
      <c r="G778" s="27"/>
    </row>
    <row r="779" spans="1:7" x14ac:dyDescent="0.25">
      <c r="A779" s="27"/>
      <c r="B779" s="29" t="s">
        <v>571</v>
      </c>
      <c r="C779" s="39"/>
      <c r="D779" s="27"/>
      <c r="E779" s="27"/>
      <c r="F779" s="27"/>
      <c r="G779" s="27"/>
    </row>
    <row r="780" spans="1:7" x14ac:dyDescent="0.25">
      <c r="A780" s="27"/>
      <c r="B780" s="6" t="s">
        <v>572</v>
      </c>
      <c r="C780" s="39" t="s">
        <v>57</v>
      </c>
      <c r="D780" s="21">
        <v>200</v>
      </c>
      <c r="E780" s="21">
        <f>D780/1.95583</f>
        <v>102.2583762392437</v>
      </c>
      <c r="F780" s="27"/>
      <c r="G780" s="27"/>
    </row>
    <row r="781" spans="1:7" x14ac:dyDescent="0.25">
      <c r="A781" s="27"/>
      <c r="B781" s="6" t="s">
        <v>573</v>
      </c>
      <c r="C781" s="39" t="s">
        <v>421</v>
      </c>
      <c r="D781" s="20">
        <v>100</v>
      </c>
      <c r="E781" s="21">
        <f>D781/1.95583</f>
        <v>51.129188119621851</v>
      </c>
      <c r="F781" s="27"/>
      <c r="G781" s="27"/>
    </row>
    <row r="782" spans="1:7" x14ac:dyDescent="0.25">
      <c r="A782" s="27"/>
      <c r="B782" s="6" t="s">
        <v>574</v>
      </c>
      <c r="C782" s="39" t="s">
        <v>57</v>
      </c>
      <c r="D782" s="20">
        <v>80</v>
      </c>
      <c r="E782" s="20">
        <f>D782/1.95583</f>
        <v>40.903350495697481</v>
      </c>
      <c r="F782" s="27"/>
      <c r="G782" s="27"/>
    </row>
    <row r="783" spans="1:7" x14ac:dyDescent="0.25">
      <c r="A783" s="27"/>
      <c r="B783" s="6" t="s">
        <v>575</v>
      </c>
      <c r="C783" s="39" t="s">
        <v>57</v>
      </c>
      <c r="D783" s="20">
        <v>60</v>
      </c>
      <c r="E783" s="20">
        <f t="shared" ref="E783:E807" si="17">D783/1.95583</f>
        <v>30.677512871773111</v>
      </c>
      <c r="F783" s="27"/>
      <c r="G783" s="27"/>
    </row>
    <row r="784" spans="1:7" x14ac:dyDescent="0.25">
      <c r="A784" s="27"/>
      <c r="B784" s="6" t="s">
        <v>576</v>
      </c>
      <c r="C784" s="39" t="s">
        <v>57</v>
      </c>
      <c r="D784" s="20">
        <v>100</v>
      </c>
      <c r="E784" s="20">
        <f t="shared" si="17"/>
        <v>51.129188119621851</v>
      </c>
      <c r="F784" s="27"/>
      <c r="G784" s="27"/>
    </row>
    <row r="785" spans="1:7" x14ac:dyDescent="0.25">
      <c r="A785" s="27"/>
      <c r="B785" s="6"/>
      <c r="C785" s="39"/>
      <c r="D785" s="27"/>
      <c r="E785" s="20"/>
      <c r="F785" s="27"/>
      <c r="G785" s="27"/>
    </row>
    <row r="786" spans="1:7" ht="15.75" x14ac:dyDescent="0.25">
      <c r="A786" s="27"/>
      <c r="B786" s="102" t="s">
        <v>577</v>
      </c>
      <c r="C786" s="39"/>
      <c r="D786" s="27"/>
      <c r="E786" s="20"/>
      <c r="F786" s="27"/>
      <c r="G786" s="27"/>
    </row>
    <row r="787" spans="1:7" x14ac:dyDescent="0.25">
      <c r="A787" s="27"/>
      <c r="B787" s="6" t="s">
        <v>578</v>
      </c>
      <c r="C787" s="39" t="s">
        <v>57</v>
      </c>
      <c r="D787" s="21">
        <v>5500</v>
      </c>
      <c r="E787" s="20">
        <f t="shared" si="17"/>
        <v>2812.1053465792015</v>
      </c>
      <c r="F787" s="27"/>
      <c r="G787" s="27"/>
    </row>
    <row r="788" spans="1:7" x14ac:dyDescent="0.25">
      <c r="A788" s="27"/>
      <c r="B788" s="6" t="s">
        <v>579</v>
      </c>
      <c r="C788" s="39" t="s">
        <v>57</v>
      </c>
      <c r="D788" s="20">
        <v>100</v>
      </c>
      <c r="E788" s="20">
        <f t="shared" si="17"/>
        <v>51.129188119621851</v>
      </c>
      <c r="F788" s="27"/>
      <c r="G788" s="27"/>
    </row>
    <row r="789" spans="1:7" x14ac:dyDescent="0.25">
      <c r="A789" s="27"/>
      <c r="B789" s="6" t="s">
        <v>580</v>
      </c>
      <c r="C789" s="39" t="s">
        <v>57</v>
      </c>
      <c r="D789" s="20">
        <v>80</v>
      </c>
      <c r="E789" s="20">
        <f t="shared" si="17"/>
        <v>40.903350495697481</v>
      </c>
      <c r="F789" s="27"/>
      <c r="G789" s="27"/>
    </row>
    <row r="790" spans="1:7" x14ac:dyDescent="0.25">
      <c r="A790" s="27"/>
      <c r="B790" s="6" t="s">
        <v>581</v>
      </c>
      <c r="C790" s="39" t="s">
        <v>57</v>
      </c>
      <c r="D790" s="20">
        <v>60</v>
      </c>
      <c r="E790" s="20">
        <f t="shared" si="17"/>
        <v>30.677512871773111</v>
      </c>
      <c r="F790" s="27"/>
      <c r="G790" s="27"/>
    </row>
    <row r="791" spans="1:7" x14ac:dyDescent="0.25">
      <c r="A791" s="27"/>
      <c r="B791" s="6" t="s">
        <v>582</v>
      </c>
      <c r="C791" s="39" t="s">
        <v>57</v>
      </c>
      <c r="D791" s="20">
        <v>180</v>
      </c>
      <c r="E791" s="20">
        <f t="shared" si="17"/>
        <v>92.032538615319325</v>
      </c>
      <c r="F791" s="27"/>
      <c r="G791" s="27"/>
    </row>
    <row r="792" spans="1:7" x14ac:dyDescent="0.25">
      <c r="A792" s="27"/>
      <c r="B792" s="6" t="s">
        <v>583</v>
      </c>
      <c r="C792" s="39" t="s">
        <v>57</v>
      </c>
      <c r="D792" s="20">
        <v>150</v>
      </c>
      <c r="E792" s="20">
        <f t="shared" si="17"/>
        <v>76.693782179432773</v>
      </c>
      <c r="F792" s="27"/>
      <c r="G792" s="27"/>
    </row>
    <row r="793" spans="1:7" x14ac:dyDescent="0.25">
      <c r="A793" s="27" t="s">
        <v>1220</v>
      </c>
      <c r="B793" s="6" t="s">
        <v>584</v>
      </c>
      <c r="C793" s="39" t="s">
        <v>57</v>
      </c>
      <c r="D793" s="20">
        <v>250</v>
      </c>
      <c r="E793" s="20">
        <f t="shared" si="17"/>
        <v>127.82297029905462</v>
      </c>
      <c r="F793" s="27"/>
      <c r="G793" s="27"/>
    </row>
    <row r="794" spans="1:7" ht="30" x14ac:dyDescent="0.25">
      <c r="A794" s="8" t="s">
        <v>1219</v>
      </c>
      <c r="B794" s="8" t="s">
        <v>585</v>
      </c>
      <c r="C794" s="39" t="s">
        <v>57</v>
      </c>
      <c r="D794" s="110">
        <v>100</v>
      </c>
      <c r="E794" s="20">
        <f t="shared" si="17"/>
        <v>51.129188119621851</v>
      </c>
      <c r="F794" s="27"/>
      <c r="G794" s="27"/>
    </row>
    <row r="795" spans="1:7" x14ac:dyDescent="0.25">
      <c r="A795" s="27"/>
      <c r="B795" s="6" t="s">
        <v>586</v>
      </c>
      <c r="C795" s="39" t="s">
        <v>57</v>
      </c>
      <c r="D795" s="20">
        <v>130</v>
      </c>
      <c r="E795" s="20">
        <f t="shared" si="17"/>
        <v>66.46794455550841</v>
      </c>
      <c r="F795" s="27"/>
      <c r="G795" s="27"/>
    </row>
    <row r="796" spans="1:7" x14ac:dyDescent="0.25">
      <c r="A796" s="27"/>
      <c r="B796" s="6" t="s">
        <v>587</v>
      </c>
      <c r="C796" s="39" t="s">
        <v>57</v>
      </c>
      <c r="D796" s="20">
        <v>135</v>
      </c>
      <c r="E796" s="20">
        <f t="shared" si="17"/>
        <v>69.024403961489497</v>
      </c>
      <c r="F796" s="27"/>
      <c r="G796" s="27"/>
    </row>
    <row r="797" spans="1:7" x14ac:dyDescent="0.25">
      <c r="A797" s="27"/>
      <c r="B797" s="6" t="s">
        <v>588</v>
      </c>
      <c r="C797" s="39" t="s">
        <v>57</v>
      </c>
      <c r="D797" s="21">
        <v>20</v>
      </c>
      <c r="E797" s="20">
        <f t="shared" si="17"/>
        <v>10.22583762392437</v>
      </c>
      <c r="F797" s="27"/>
      <c r="G797" s="27"/>
    </row>
    <row r="798" spans="1:7" x14ac:dyDescent="0.25">
      <c r="A798" s="27"/>
      <c r="B798" s="6" t="s">
        <v>589</v>
      </c>
      <c r="C798" s="39" t="s">
        <v>57</v>
      </c>
      <c r="D798" s="21">
        <v>25</v>
      </c>
      <c r="E798" s="20">
        <f t="shared" si="17"/>
        <v>12.782297029905463</v>
      </c>
      <c r="F798" s="27"/>
      <c r="G798" s="27"/>
    </row>
    <row r="799" spans="1:7" x14ac:dyDescent="0.25">
      <c r="A799" s="27"/>
      <c r="B799" s="6" t="s">
        <v>590</v>
      </c>
      <c r="C799" s="39" t="s">
        <v>57</v>
      </c>
      <c r="D799" s="21">
        <v>40</v>
      </c>
      <c r="E799" s="20">
        <f t="shared" si="17"/>
        <v>20.45167524784874</v>
      </c>
      <c r="F799" s="27"/>
      <c r="G799" s="27"/>
    </row>
    <row r="800" spans="1:7" x14ac:dyDescent="0.25">
      <c r="A800" s="27" t="s">
        <v>1242</v>
      </c>
      <c r="B800" s="6" t="s">
        <v>591</v>
      </c>
      <c r="C800" s="39" t="s">
        <v>57</v>
      </c>
      <c r="D800" s="21">
        <v>10</v>
      </c>
      <c r="E800" s="20">
        <f t="shared" si="17"/>
        <v>5.1129188119621851</v>
      </c>
      <c r="F800" s="27"/>
      <c r="G800" s="27"/>
    </row>
    <row r="801" spans="1:7" x14ac:dyDescent="0.25">
      <c r="A801" s="27" t="s">
        <v>1243</v>
      </c>
      <c r="B801" s="6" t="s">
        <v>592</v>
      </c>
      <c r="C801" s="39" t="s">
        <v>57</v>
      </c>
      <c r="D801" s="21">
        <v>15</v>
      </c>
      <c r="E801" s="20">
        <f t="shared" si="17"/>
        <v>7.6693782179432777</v>
      </c>
      <c r="F801" s="27"/>
      <c r="G801" s="27"/>
    </row>
    <row r="802" spans="1:7" x14ac:dyDescent="0.25">
      <c r="A802" s="27" t="s">
        <v>1218</v>
      </c>
      <c r="B802" s="6" t="s">
        <v>593</v>
      </c>
      <c r="C802" s="39" t="s">
        <v>57</v>
      </c>
      <c r="D802" s="20">
        <v>300</v>
      </c>
      <c r="E802" s="20">
        <f t="shared" si="17"/>
        <v>153.38756435886555</v>
      </c>
      <c r="F802" s="27"/>
      <c r="G802" s="27"/>
    </row>
    <row r="803" spans="1:7" x14ac:dyDescent="0.25">
      <c r="A803" s="27" t="s">
        <v>1217</v>
      </c>
      <c r="B803" s="6" t="s">
        <v>594</v>
      </c>
      <c r="C803" s="39" t="s">
        <v>57</v>
      </c>
      <c r="D803" s="20">
        <v>200</v>
      </c>
      <c r="E803" s="20">
        <f t="shared" si="17"/>
        <v>102.2583762392437</v>
      </c>
      <c r="F803" s="27"/>
      <c r="G803" s="27"/>
    </row>
    <row r="804" spans="1:7" ht="30" x14ac:dyDescent="0.25">
      <c r="A804" s="8" t="s">
        <v>1222</v>
      </c>
      <c r="B804" s="8" t="s">
        <v>595</v>
      </c>
      <c r="C804" s="39" t="s">
        <v>57</v>
      </c>
      <c r="D804" s="110">
        <v>250</v>
      </c>
      <c r="E804" s="20">
        <f t="shared" si="17"/>
        <v>127.82297029905462</v>
      </c>
      <c r="F804" s="27"/>
      <c r="G804" s="27"/>
    </row>
    <row r="805" spans="1:7" x14ac:dyDescent="0.25">
      <c r="A805" s="27" t="s">
        <v>1221</v>
      </c>
      <c r="B805" s="6" t="s">
        <v>596</v>
      </c>
      <c r="C805" s="39" t="s">
        <v>57</v>
      </c>
      <c r="D805" s="20">
        <v>250</v>
      </c>
      <c r="E805" s="20">
        <f t="shared" si="17"/>
        <v>127.82297029905462</v>
      </c>
      <c r="F805" s="27"/>
      <c r="G805" s="27"/>
    </row>
    <row r="806" spans="1:7" x14ac:dyDescent="0.25">
      <c r="A806" s="27"/>
      <c r="B806" s="6" t="s">
        <v>597</v>
      </c>
      <c r="C806" s="39" t="s">
        <v>57</v>
      </c>
      <c r="D806" s="20">
        <v>300</v>
      </c>
      <c r="E806" s="20">
        <f t="shared" si="17"/>
        <v>153.38756435886555</v>
      </c>
      <c r="F806" s="27"/>
      <c r="G806" s="27"/>
    </row>
    <row r="807" spans="1:7" x14ac:dyDescent="0.25">
      <c r="A807" s="27"/>
      <c r="B807" s="6" t="s">
        <v>598</v>
      </c>
      <c r="C807" s="39" t="s">
        <v>57</v>
      </c>
      <c r="D807" s="21">
        <v>120</v>
      </c>
      <c r="E807" s="20">
        <f t="shared" si="17"/>
        <v>61.355025743546221</v>
      </c>
      <c r="F807" s="27"/>
      <c r="G807" s="27"/>
    </row>
    <row r="808" spans="1:7" x14ac:dyDescent="0.25">
      <c r="A808" s="27"/>
      <c r="B808" s="6" t="s">
        <v>599</v>
      </c>
      <c r="C808" s="39" t="s">
        <v>57</v>
      </c>
      <c r="D808" s="20" t="s">
        <v>600</v>
      </c>
      <c r="E808" s="20" t="s">
        <v>600</v>
      </c>
      <c r="F808" s="27"/>
      <c r="G808" s="27"/>
    </row>
    <row r="809" spans="1:7" x14ac:dyDescent="0.25">
      <c r="A809" s="27"/>
      <c r="B809" s="6"/>
      <c r="C809" s="39"/>
      <c r="D809" s="27"/>
      <c r="E809" s="27"/>
      <c r="F809" s="27"/>
      <c r="G809" s="27"/>
    </row>
    <row r="810" spans="1:7" ht="15.75" x14ac:dyDescent="0.25">
      <c r="A810" s="27"/>
      <c r="B810" s="102" t="s">
        <v>601</v>
      </c>
      <c r="C810" s="39"/>
      <c r="D810" s="27"/>
      <c r="E810" s="27"/>
      <c r="F810" s="27"/>
      <c r="G810" s="27"/>
    </row>
    <row r="811" spans="1:7" x14ac:dyDescent="0.25">
      <c r="A811" s="27"/>
      <c r="B811" s="6" t="s">
        <v>602</v>
      </c>
      <c r="C811" s="39" t="s">
        <v>57</v>
      </c>
      <c r="D811" s="21">
        <v>35</v>
      </c>
      <c r="E811" s="21">
        <f>D811/1.95583</f>
        <v>17.895215841867646</v>
      </c>
      <c r="F811" s="27"/>
      <c r="G811" s="27"/>
    </row>
    <row r="812" spans="1:7" x14ac:dyDescent="0.25">
      <c r="A812" s="27"/>
      <c r="B812" s="6" t="s">
        <v>603</v>
      </c>
      <c r="C812" s="39" t="s">
        <v>57</v>
      </c>
      <c r="D812" s="21">
        <v>30</v>
      </c>
      <c r="E812" s="21">
        <f t="shared" ref="E812:E825" si="18">D812/1.95583</f>
        <v>15.338756435886555</v>
      </c>
      <c r="F812" s="27"/>
      <c r="G812" s="27"/>
    </row>
    <row r="813" spans="1:7" x14ac:dyDescent="0.25">
      <c r="A813" s="27"/>
      <c r="B813" s="6" t="s">
        <v>604</v>
      </c>
      <c r="C813" s="39" t="s">
        <v>57</v>
      </c>
      <c r="D813" s="21">
        <v>50</v>
      </c>
      <c r="E813" s="21">
        <f t="shared" si="18"/>
        <v>25.564594059810926</v>
      </c>
      <c r="F813" s="27"/>
      <c r="G813" s="27"/>
    </row>
    <row r="814" spans="1:7" x14ac:dyDescent="0.25">
      <c r="A814" s="27"/>
      <c r="B814" s="6" t="s">
        <v>605</v>
      </c>
      <c r="C814" s="39" t="s">
        <v>57</v>
      </c>
      <c r="D814" s="21">
        <v>350</v>
      </c>
      <c r="E814" s="21">
        <f t="shared" si="18"/>
        <v>178.95215841867648</v>
      </c>
      <c r="F814" s="27"/>
      <c r="G814" s="27"/>
    </row>
    <row r="815" spans="1:7" x14ac:dyDescent="0.25">
      <c r="A815" s="27"/>
      <c r="B815" s="26" t="s">
        <v>606</v>
      </c>
      <c r="C815" s="39" t="s">
        <v>57</v>
      </c>
      <c r="D815" s="28">
        <v>80</v>
      </c>
      <c r="E815" s="21">
        <f t="shared" si="18"/>
        <v>40.903350495697481</v>
      </c>
      <c r="F815" s="27"/>
      <c r="G815" s="27"/>
    </row>
    <row r="816" spans="1:7" x14ac:dyDescent="0.25">
      <c r="A816" s="27"/>
      <c r="B816" s="26" t="s">
        <v>607</v>
      </c>
      <c r="C816" s="39" t="s">
        <v>57</v>
      </c>
      <c r="D816" s="28">
        <v>60</v>
      </c>
      <c r="E816" s="21">
        <f t="shared" si="18"/>
        <v>30.677512871773111</v>
      </c>
      <c r="F816" s="27"/>
      <c r="G816" s="27"/>
    </row>
    <row r="817" spans="1:9" x14ac:dyDescent="0.25">
      <c r="A817" s="27"/>
      <c r="B817" s="26" t="s">
        <v>608</v>
      </c>
      <c r="C817" s="39" t="s">
        <v>57</v>
      </c>
      <c r="D817" s="28">
        <v>100</v>
      </c>
      <c r="E817" s="21">
        <f t="shared" si="18"/>
        <v>51.129188119621851</v>
      </c>
      <c r="F817" s="27"/>
      <c r="G817" s="27"/>
    </row>
    <row r="818" spans="1:9" x14ac:dyDescent="0.25">
      <c r="A818" s="27"/>
      <c r="B818" s="26" t="s">
        <v>609</v>
      </c>
      <c r="C818" s="39" t="s">
        <v>57</v>
      </c>
      <c r="D818" s="28">
        <v>60</v>
      </c>
      <c r="E818" s="21">
        <f t="shared" si="18"/>
        <v>30.677512871773111</v>
      </c>
      <c r="F818" s="27"/>
      <c r="G818" s="27"/>
    </row>
    <row r="819" spans="1:9" x14ac:dyDescent="0.25">
      <c r="A819" s="27"/>
      <c r="B819" s="26" t="s">
        <v>610</v>
      </c>
      <c r="C819" s="39" t="s">
        <v>57</v>
      </c>
      <c r="D819" s="28">
        <v>70</v>
      </c>
      <c r="E819" s="21">
        <f t="shared" si="18"/>
        <v>35.790431683735292</v>
      </c>
      <c r="F819" s="27"/>
      <c r="G819" s="27"/>
    </row>
    <row r="820" spans="1:9" x14ac:dyDescent="0.25">
      <c r="A820" s="27"/>
      <c r="B820" s="26" t="s">
        <v>611</v>
      </c>
      <c r="C820" s="39" t="s">
        <v>57</v>
      </c>
      <c r="D820" s="28">
        <v>50</v>
      </c>
      <c r="E820" s="21">
        <f t="shared" si="18"/>
        <v>25.564594059810926</v>
      </c>
      <c r="F820" s="27"/>
      <c r="G820" s="27"/>
    </row>
    <row r="821" spans="1:9" ht="30" x14ac:dyDescent="0.25">
      <c r="A821" s="27"/>
      <c r="B821" s="26" t="s">
        <v>612</v>
      </c>
      <c r="C821" s="39" t="s">
        <v>57</v>
      </c>
      <c r="D821" s="28">
        <v>40</v>
      </c>
      <c r="E821" s="21">
        <f t="shared" si="18"/>
        <v>20.45167524784874</v>
      </c>
      <c r="F821" s="27"/>
      <c r="G821" s="27"/>
    </row>
    <row r="822" spans="1:9" x14ac:dyDescent="0.25">
      <c r="A822" s="27"/>
      <c r="B822" s="26" t="s">
        <v>613</v>
      </c>
      <c r="C822" s="39" t="s">
        <v>57</v>
      </c>
      <c r="D822" s="28">
        <v>20</v>
      </c>
      <c r="E822" s="21">
        <f t="shared" si="18"/>
        <v>10.22583762392437</v>
      </c>
      <c r="F822" s="27"/>
      <c r="G822" s="27"/>
    </row>
    <row r="823" spans="1:9" x14ac:dyDescent="0.25">
      <c r="A823" s="27"/>
      <c r="B823" s="26" t="s">
        <v>614</v>
      </c>
      <c r="C823" s="39" t="s">
        <v>57</v>
      </c>
      <c r="D823" s="28">
        <v>100</v>
      </c>
      <c r="E823" s="21">
        <f t="shared" si="18"/>
        <v>51.129188119621851</v>
      </c>
      <c r="F823" s="27"/>
      <c r="G823" s="27"/>
    </row>
    <row r="824" spans="1:9" x14ac:dyDescent="0.25">
      <c r="A824" s="27"/>
      <c r="B824" s="26" t="s">
        <v>615</v>
      </c>
      <c r="C824" s="39" t="s">
        <v>620</v>
      </c>
      <c r="D824" s="28">
        <v>50</v>
      </c>
      <c r="E824" s="21">
        <f t="shared" si="18"/>
        <v>25.564594059810926</v>
      </c>
      <c r="F824" s="27"/>
      <c r="G824" s="27"/>
    </row>
    <row r="825" spans="1:9" x14ac:dyDescent="0.25">
      <c r="A825" s="27"/>
      <c r="B825" s="26" t="s">
        <v>616</v>
      </c>
      <c r="C825" s="39" t="s">
        <v>57</v>
      </c>
      <c r="D825" s="28">
        <v>30</v>
      </c>
      <c r="E825" s="21">
        <f t="shared" si="18"/>
        <v>15.338756435886555</v>
      </c>
      <c r="F825" s="27"/>
      <c r="G825" s="27"/>
    </row>
    <row r="826" spans="1:9" x14ac:dyDescent="0.25">
      <c r="A826" s="27"/>
      <c r="B826" s="26" t="s">
        <v>617</v>
      </c>
      <c r="C826" s="39" t="s">
        <v>57</v>
      </c>
      <c r="D826" s="28" t="s">
        <v>2077</v>
      </c>
      <c r="E826" s="28" t="s">
        <v>2231</v>
      </c>
      <c r="F826" s="27"/>
      <c r="G826" s="27"/>
      <c r="I826" s="140"/>
    </row>
    <row r="827" spans="1:9" x14ac:dyDescent="0.25">
      <c r="A827" s="27"/>
      <c r="B827" s="6"/>
      <c r="C827" s="39"/>
      <c r="D827" s="27"/>
      <c r="E827" s="27"/>
      <c r="F827" s="27"/>
      <c r="G827" s="27"/>
    </row>
    <row r="828" spans="1:9" ht="15.75" x14ac:dyDescent="0.25">
      <c r="A828" s="27"/>
      <c r="B828" s="102" t="s">
        <v>642</v>
      </c>
      <c r="C828" s="39"/>
      <c r="D828" s="27"/>
      <c r="E828" s="27"/>
      <c r="F828" s="27"/>
      <c r="G828" s="27"/>
    </row>
    <row r="829" spans="1:9" x14ac:dyDescent="0.25">
      <c r="A829" s="27"/>
      <c r="B829" s="6" t="s">
        <v>641</v>
      </c>
      <c r="C829" s="39" t="s">
        <v>57</v>
      </c>
      <c r="D829" s="20">
        <v>80</v>
      </c>
      <c r="E829" s="20">
        <f>D829/1.95583</f>
        <v>40.903350495697481</v>
      </c>
      <c r="F829" s="27"/>
      <c r="G829" s="27"/>
    </row>
    <row r="830" spans="1:9" x14ac:dyDescent="0.25">
      <c r="A830" s="27"/>
      <c r="B830" s="6" t="s">
        <v>640</v>
      </c>
      <c r="C830" s="39" t="s">
        <v>57</v>
      </c>
      <c r="D830" s="20">
        <v>80</v>
      </c>
      <c r="E830" s="20">
        <f t="shared" ref="E830:E852" si="19">D830/1.95583</f>
        <v>40.903350495697481</v>
      </c>
      <c r="F830" s="27"/>
      <c r="G830" s="27"/>
    </row>
    <row r="831" spans="1:9" x14ac:dyDescent="0.25">
      <c r="A831" s="27"/>
      <c r="B831" s="6" t="s">
        <v>639</v>
      </c>
      <c r="C831" s="39" t="s">
        <v>57</v>
      </c>
      <c r="D831" s="20">
        <v>100</v>
      </c>
      <c r="E831" s="20">
        <f t="shared" si="19"/>
        <v>51.129188119621851</v>
      </c>
      <c r="F831" s="27"/>
      <c r="G831" s="27"/>
    </row>
    <row r="832" spans="1:9" x14ac:dyDescent="0.25">
      <c r="A832" s="27"/>
      <c r="B832" s="6" t="s">
        <v>638</v>
      </c>
      <c r="C832" s="39" t="s">
        <v>57</v>
      </c>
      <c r="D832" s="20">
        <v>60</v>
      </c>
      <c r="E832" s="20">
        <f t="shared" si="19"/>
        <v>30.677512871773111</v>
      </c>
      <c r="F832" s="27"/>
      <c r="G832" s="27"/>
    </row>
    <row r="833" spans="1:7" x14ac:dyDescent="0.25">
      <c r="A833" s="27"/>
      <c r="B833" s="6" t="s">
        <v>637</v>
      </c>
      <c r="C833" s="39" t="s">
        <v>57</v>
      </c>
      <c r="D833" s="21">
        <v>10</v>
      </c>
      <c r="E833" s="20">
        <f t="shared" si="19"/>
        <v>5.1129188119621851</v>
      </c>
      <c r="F833" s="27"/>
      <c r="G833" s="27"/>
    </row>
    <row r="834" spans="1:7" x14ac:dyDescent="0.25">
      <c r="A834" s="27"/>
      <c r="B834" s="6" t="s">
        <v>552</v>
      </c>
      <c r="C834" s="39" t="s">
        <v>57</v>
      </c>
      <c r="D834" s="21">
        <v>30</v>
      </c>
      <c r="E834" s="20">
        <f t="shared" si="19"/>
        <v>15.338756435886555</v>
      </c>
      <c r="F834" s="27"/>
      <c r="G834" s="27"/>
    </row>
    <row r="835" spans="1:7" x14ac:dyDescent="0.25">
      <c r="A835" s="27"/>
      <c r="B835" s="6" t="s">
        <v>636</v>
      </c>
      <c r="C835" s="39" t="s">
        <v>57</v>
      </c>
      <c r="D835" s="21">
        <v>30</v>
      </c>
      <c r="E835" s="20">
        <f t="shared" si="19"/>
        <v>15.338756435886555</v>
      </c>
      <c r="F835" s="27"/>
      <c r="G835" s="27"/>
    </row>
    <row r="836" spans="1:7" x14ac:dyDescent="0.25">
      <c r="A836" s="27"/>
      <c r="B836" s="6" t="s">
        <v>635</v>
      </c>
      <c r="C836" s="39" t="s">
        <v>643</v>
      </c>
      <c r="D836" s="21">
        <v>50</v>
      </c>
      <c r="E836" s="20">
        <f t="shared" si="19"/>
        <v>25.564594059810926</v>
      </c>
      <c r="F836" s="27"/>
      <c r="G836" s="27"/>
    </row>
    <row r="837" spans="1:7" ht="60" x14ac:dyDescent="0.25">
      <c r="A837" s="27"/>
      <c r="B837" s="6" t="s">
        <v>634</v>
      </c>
      <c r="C837" s="39" t="s">
        <v>1354</v>
      </c>
      <c r="D837" s="21">
        <v>250</v>
      </c>
      <c r="E837" s="20">
        <f t="shared" si="19"/>
        <v>127.82297029905462</v>
      </c>
      <c r="F837" s="27"/>
      <c r="G837" s="27"/>
    </row>
    <row r="838" spans="1:7" ht="60" x14ac:dyDescent="0.25">
      <c r="A838" s="27"/>
      <c r="B838" s="6" t="s">
        <v>633</v>
      </c>
      <c r="C838" s="39" t="s">
        <v>1354</v>
      </c>
      <c r="D838" s="21">
        <v>450</v>
      </c>
      <c r="E838" s="20">
        <f t="shared" si="19"/>
        <v>230.08134653829833</v>
      </c>
      <c r="F838" s="27"/>
      <c r="G838" s="27"/>
    </row>
    <row r="839" spans="1:7" ht="75" x14ac:dyDescent="0.25">
      <c r="A839" s="27"/>
      <c r="B839" s="6" t="s">
        <v>632</v>
      </c>
      <c r="C839" s="39" t="s">
        <v>1354</v>
      </c>
      <c r="D839" s="21">
        <v>350</v>
      </c>
      <c r="E839" s="20">
        <f t="shared" si="19"/>
        <v>178.95215841867648</v>
      </c>
      <c r="F839" s="27"/>
      <c r="G839" s="27"/>
    </row>
    <row r="840" spans="1:7" ht="75" x14ac:dyDescent="0.25">
      <c r="A840" s="27"/>
      <c r="B840" s="6" t="s">
        <v>631</v>
      </c>
      <c r="C840" s="39" t="s">
        <v>1354</v>
      </c>
      <c r="D840" s="21">
        <v>650</v>
      </c>
      <c r="E840" s="20">
        <f t="shared" si="19"/>
        <v>332.33972277754202</v>
      </c>
      <c r="F840" s="27"/>
      <c r="G840" s="27"/>
    </row>
    <row r="841" spans="1:7" x14ac:dyDescent="0.25">
      <c r="A841" s="27"/>
      <c r="B841" s="6" t="s">
        <v>630</v>
      </c>
      <c r="C841" s="39" t="s">
        <v>57</v>
      </c>
      <c r="D841" s="21">
        <v>30</v>
      </c>
      <c r="E841" s="20">
        <f t="shared" si="19"/>
        <v>15.338756435886555</v>
      </c>
      <c r="F841" s="27"/>
      <c r="G841" s="27"/>
    </row>
    <row r="842" spans="1:7" x14ac:dyDescent="0.25">
      <c r="A842" s="27"/>
      <c r="B842" s="6" t="s">
        <v>629</v>
      </c>
      <c r="C842" s="39" t="s">
        <v>57</v>
      </c>
      <c r="D842" s="21">
        <v>50</v>
      </c>
      <c r="E842" s="20">
        <f t="shared" si="19"/>
        <v>25.564594059810926</v>
      </c>
      <c r="F842" s="27"/>
      <c r="G842" s="27"/>
    </row>
    <row r="843" spans="1:7" x14ac:dyDescent="0.25">
      <c r="A843" s="27"/>
      <c r="B843" s="6" t="s">
        <v>628</v>
      </c>
      <c r="C843" s="39" t="s">
        <v>57</v>
      </c>
      <c r="D843" s="21">
        <v>30</v>
      </c>
      <c r="E843" s="20">
        <f t="shared" si="19"/>
        <v>15.338756435886555</v>
      </c>
      <c r="F843" s="27"/>
      <c r="G843" s="27"/>
    </row>
    <row r="844" spans="1:7" ht="30" x14ac:dyDescent="0.25">
      <c r="A844" s="27"/>
      <c r="B844" s="8" t="s">
        <v>627</v>
      </c>
      <c r="C844" s="56" t="s">
        <v>648</v>
      </c>
      <c r="D844" s="110">
        <v>10</v>
      </c>
      <c r="E844" s="20">
        <f t="shared" si="19"/>
        <v>5.1129188119621851</v>
      </c>
      <c r="F844" s="27"/>
      <c r="G844" s="27"/>
    </row>
    <row r="845" spans="1:7" x14ac:dyDescent="0.25">
      <c r="A845" s="27"/>
      <c r="B845" s="6" t="s">
        <v>626</v>
      </c>
      <c r="C845" s="39" t="s">
        <v>644</v>
      </c>
      <c r="D845" s="20">
        <v>8</v>
      </c>
      <c r="E845" s="20">
        <f t="shared" si="19"/>
        <v>4.0903350495697479</v>
      </c>
      <c r="F845" s="27"/>
      <c r="G845" s="27"/>
    </row>
    <row r="846" spans="1:7" x14ac:dyDescent="0.25">
      <c r="A846" s="27"/>
      <c r="B846" s="6" t="s">
        <v>625</v>
      </c>
      <c r="C846" s="39" t="s">
        <v>645</v>
      </c>
      <c r="D846" s="21">
        <v>40</v>
      </c>
      <c r="E846" s="20">
        <f t="shared" si="19"/>
        <v>20.45167524784874</v>
      </c>
      <c r="F846" s="27"/>
      <c r="G846" s="27"/>
    </row>
    <row r="847" spans="1:7" x14ac:dyDescent="0.25">
      <c r="A847" s="27"/>
      <c r="B847" s="6" t="s">
        <v>624</v>
      </c>
      <c r="C847" s="39" t="s">
        <v>646</v>
      </c>
      <c r="D847" s="21">
        <v>70</v>
      </c>
      <c r="E847" s="20">
        <f t="shared" si="19"/>
        <v>35.790431683735292</v>
      </c>
      <c r="F847" s="27"/>
      <c r="G847" s="27"/>
    </row>
    <row r="848" spans="1:7" ht="30" x14ac:dyDescent="0.25">
      <c r="A848" s="27"/>
      <c r="B848" s="6" t="s">
        <v>2234</v>
      </c>
      <c r="C848" s="39"/>
      <c r="D848" s="20"/>
      <c r="E848" s="20"/>
      <c r="F848" s="27"/>
      <c r="G848" s="27"/>
    </row>
    <row r="849" spans="1:9" x14ac:dyDescent="0.25">
      <c r="A849" s="27"/>
      <c r="B849" s="6" t="s">
        <v>2232</v>
      </c>
      <c r="C849" s="39" t="s">
        <v>647</v>
      </c>
      <c r="D849" s="20">
        <v>10</v>
      </c>
      <c r="E849" s="20">
        <f t="shared" si="19"/>
        <v>5.1129188119621851</v>
      </c>
      <c r="F849" s="27"/>
      <c r="G849" s="27"/>
    </row>
    <row r="850" spans="1:9" x14ac:dyDescent="0.25">
      <c r="A850" s="27"/>
      <c r="B850" s="6" t="s">
        <v>2233</v>
      </c>
      <c r="C850" s="39" t="s">
        <v>647</v>
      </c>
      <c r="D850" s="20">
        <v>15</v>
      </c>
      <c r="E850" s="20">
        <f t="shared" si="19"/>
        <v>7.6693782179432777</v>
      </c>
      <c r="F850" s="27"/>
      <c r="G850" s="27"/>
    </row>
    <row r="851" spans="1:9" x14ac:dyDescent="0.25">
      <c r="A851" s="27" t="s">
        <v>1224</v>
      </c>
      <c r="B851" s="6" t="s">
        <v>623</v>
      </c>
      <c r="C851" s="39" t="s">
        <v>57</v>
      </c>
      <c r="D851" s="21">
        <v>10</v>
      </c>
      <c r="E851" s="20">
        <f t="shared" si="19"/>
        <v>5.1129188119621851</v>
      </c>
      <c r="F851" s="27"/>
      <c r="G851" s="27"/>
    </row>
    <row r="852" spans="1:9" x14ac:dyDescent="0.25">
      <c r="A852" s="27"/>
      <c r="B852" s="6" t="s">
        <v>622</v>
      </c>
      <c r="C852" s="39" t="s">
        <v>57</v>
      </c>
      <c r="D852" s="21">
        <v>10</v>
      </c>
      <c r="E852" s="20">
        <f t="shared" si="19"/>
        <v>5.1129188119621851</v>
      </c>
      <c r="F852" s="27"/>
      <c r="G852" s="27"/>
    </row>
    <row r="853" spans="1:9" ht="30" x14ac:dyDescent="0.25">
      <c r="A853" s="27"/>
      <c r="B853" s="6" t="s">
        <v>621</v>
      </c>
      <c r="C853" s="39" t="s">
        <v>421</v>
      </c>
      <c r="D853" s="20" t="s">
        <v>618</v>
      </c>
      <c r="E853" s="20">
        <v>15.34</v>
      </c>
      <c r="F853" s="27"/>
      <c r="G853" s="27"/>
      <c r="I853" s="140"/>
    </row>
    <row r="854" spans="1:9" x14ac:dyDescent="0.25">
      <c r="A854" s="27"/>
      <c r="B854" s="6"/>
      <c r="C854" s="39"/>
      <c r="D854" s="27"/>
      <c r="E854" s="27"/>
      <c r="F854" s="27"/>
      <c r="G854" s="27"/>
    </row>
    <row r="855" spans="1:9" ht="15.75" x14ac:dyDescent="0.25">
      <c r="A855" s="27"/>
      <c r="B855" s="102" t="s">
        <v>669</v>
      </c>
      <c r="C855" s="39"/>
      <c r="D855" s="27"/>
      <c r="E855" s="27"/>
      <c r="F855" s="27"/>
      <c r="G855" s="27"/>
    </row>
    <row r="856" spans="1:9" x14ac:dyDescent="0.25">
      <c r="A856" s="27" t="s">
        <v>1225</v>
      </c>
      <c r="B856" s="26" t="s">
        <v>668</v>
      </c>
      <c r="C856" s="39" t="s">
        <v>57</v>
      </c>
      <c r="D856" s="21">
        <v>140</v>
      </c>
      <c r="E856" s="21">
        <f>D856/1.95583</f>
        <v>71.580863367470585</v>
      </c>
      <c r="F856" s="27"/>
      <c r="G856" s="27"/>
    </row>
    <row r="857" spans="1:9" x14ac:dyDescent="0.25">
      <c r="A857" s="27"/>
      <c r="B857" s="26" t="s">
        <v>667</v>
      </c>
      <c r="C857" s="39" t="s">
        <v>57</v>
      </c>
      <c r="D857" s="21">
        <v>140</v>
      </c>
      <c r="E857" s="21">
        <f t="shared" ref="E857:E883" si="20">D857/1.95583</f>
        <v>71.580863367470585</v>
      </c>
      <c r="F857" s="27"/>
      <c r="G857" s="27"/>
    </row>
    <row r="858" spans="1:9" x14ac:dyDescent="0.25">
      <c r="A858" s="27"/>
      <c r="B858" s="26" t="s">
        <v>666</v>
      </c>
      <c r="C858" s="39" t="s">
        <v>57</v>
      </c>
      <c r="D858" s="21">
        <v>200</v>
      </c>
      <c r="E858" s="21">
        <f t="shared" si="20"/>
        <v>102.2583762392437</v>
      </c>
      <c r="F858" s="27"/>
      <c r="G858" s="27"/>
    </row>
    <row r="859" spans="1:9" x14ac:dyDescent="0.25">
      <c r="A859" s="27"/>
      <c r="B859" s="26" t="s">
        <v>665</v>
      </c>
      <c r="C859" s="39" t="s">
        <v>57</v>
      </c>
      <c r="D859" s="21">
        <v>100</v>
      </c>
      <c r="E859" s="21">
        <f t="shared" si="20"/>
        <v>51.129188119621851</v>
      </c>
      <c r="F859" s="27"/>
      <c r="G859" s="27"/>
    </row>
    <row r="860" spans="1:9" x14ac:dyDescent="0.25">
      <c r="A860" s="27"/>
      <c r="B860" s="26" t="s">
        <v>664</v>
      </c>
      <c r="C860" s="39" t="s">
        <v>57</v>
      </c>
      <c r="D860" s="21">
        <v>75</v>
      </c>
      <c r="E860" s="21">
        <f t="shared" si="20"/>
        <v>38.346891089716387</v>
      </c>
      <c r="F860" s="27"/>
      <c r="G860" s="27"/>
    </row>
    <row r="861" spans="1:9" x14ac:dyDescent="0.25">
      <c r="A861" s="27" t="s">
        <v>1224</v>
      </c>
      <c r="B861" s="26" t="s">
        <v>663</v>
      </c>
      <c r="C861" s="39" t="s">
        <v>57</v>
      </c>
      <c r="D861" s="21">
        <v>50</v>
      </c>
      <c r="E861" s="21">
        <f t="shared" si="20"/>
        <v>25.564594059810926</v>
      </c>
      <c r="F861" s="27"/>
      <c r="G861" s="27"/>
    </row>
    <row r="862" spans="1:9" x14ac:dyDescent="0.25">
      <c r="A862" s="27"/>
      <c r="B862" s="26" t="s">
        <v>662</v>
      </c>
      <c r="C862" s="39" t="s">
        <v>57</v>
      </c>
      <c r="D862" s="21">
        <v>50</v>
      </c>
      <c r="E862" s="21">
        <f t="shared" si="20"/>
        <v>25.564594059810926</v>
      </c>
      <c r="F862" s="27"/>
      <c r="G862" s="27"/>
    </row>
    <row r="863" spans="1:9" x14ac:dyDescent="0.25">
      <c r="A863" s="27"/>
      <c r="B863" s="26" t="s">
        <v>661</v>
      </c>
      <c r="C863" s="39" t="s">
        <v>57</v>
      </c>
      <c r="D863" s="21">
        <v>100</v>
      </c>
      <c r="E863" s="21">
        <f t="shared" si="20"/>
        <v>51.129188119621851</v>
      </c>
      <c r="F863" s="27"/>
      <c r="G863" s="27"/>
    </row>
    <row r="864" spans="1:9" x14ac:dyDescent="0.25">
      <c r="A864" s="27"/>
      <c r="B864" s="26" t="s">
        <v>585</v>
      </c>
      <c r="C864" s="39" t="s">
        <v>57</v>
      </c>
      <c r="D864" s="21">
        <v>50</v>
      </c>
      <c r="E864" s="21">
        <f t="shared" si="20"/>
        <v>25.564594059810926</v>
      </c>
      <c r="F864" s="27"/>
      <c r="G864" s="27"/>
    </row>
    <row r="865" spans="1:7" x14ac:dyDescent="0.25">
      <c r="A865" s="27"/>
      <c r="B865" s="26" t="s">
        <v>660</v>
      </c>
      <c r="C865" s="39" t="s">
        <v>57</v>
      </c>
      <c r="D865" s="21">
        <v>150</v>
      </c>
      <c r="E865" s="21">
        <f t="shared" si="20"/>
        <v>76.693782179432773</v>
      </c>
      <c r="F865" s="27"/>
      <c r="G865" s="27"/>
    </row>
    <row r="866" spans="1:7" x14ac:dyDescent="0.25">
      <c r="A866" s="27"/>
      <c r="B866" s="26" t="s">
        <v>659</v>
      </c>
      <c r="C866" s="39" t="s">
        <v>57</v>
      </c>
      <c r="D866" s="21">
        <v>70</v>
      </c>
      <c r="E866" s="21">
        <f t="shared" si="20"/>
        <v>35.790431683735292</v>
      </c>
      <c r="F866" s="27"/>
      <c r="G866" s="27"/>
    </row>
    <row r="867" spans="1:7" x14ac:dyDescent="0.25">
      <c r="A867" s="27"/>
      <c r="B867" s="26" t="s">
        <v>658</v>
      </c>
      <c r="C867" s="39" t="s">
        <v>57</v>
      </c>
      <c r="D867" s="21">
        <v>100</v>
      </c>
      <c r="E867" s="21">
        <f t="shared" si="20"/>
        <v>51.129188119621851</v>
      </c>
      <c r="F867" s="27"/>
      <c r="G867" s="27"/>
    </row>
    <row r="868" spans="1:7" x14ac:dyDescent="0.25">
      <c r="A868" s="27"/>
      <c r="B868" s="26" t="s">
        <v>657</v>
      </c>
      <c r="C868" s="39" t="s">
        <v>57</v>
      </c>
      <c r="D868" s="21">
        <v>150</v>
      </c>
      <c r="E868" s="21">
        <f t="shared" si="20"/>
        <v>76.693782179432773</v>
      </c>
      <c r="F868" s="27"/>
      <c r="G868" s="27"/>
    </row>
    <row r="869" spans="1:7" x14ac:dyDescent="0.25">
      <c r="A869" s="27" t="s">
        <v>1226</v>
      </c>
      <c r="B869" s="26" t="s">
        <v>656</v>
      </c>
      <c r="C869" s="39" t="s">
        <v>57</v>
      </c>
      <c r="D869" s="21">
        <v>150</v>
      </c>
      <c r="E869" s="21">
        <f t="shared" si="20"/>
        <v>76.693782179432773</v>
      </c>
      <c r="F869" s="27"/>
      <c r="G869" s="27"/>
    </row>
    <row r="870" spans="1:7" x14ac:dyDescent="0.25">
      <c r="A870" s="27"/>
      <c r="B870" s="26" t="s">
        <v>655</v>
      </c>
      <c r="C870" s="39" t="s">
        <v>57</v>
      </c>
      <c r="D870" s="21">
        <v>50</v>
      </c>
      <c r="E870" s="21">
        <f t="shared" si="20"/>
        <v>25.564594059810926</v>
      </c>
      <c r="F870" s="27"/>
      <c r="G870" s="27"/>
    </row>
    <row r="871" spans="1:7" x14ac:dyDescent="0.25">
      <c r="A871" s="27"/>
      <c r="B871" s="6" t="s">
        <v>654</v>
      </c>
      <c r="C871" s="39" t="s">
        <v>57</v>
      </c>
      <c r="D871" s="20">
        <v>80</v>
      </c>
      <c r="E871" s="21">
        <f t="shared" si="20"/>
        <v>40.903350495697481</v>
      </c>
      <c r="F871" s="27"/>
      <c r="G871" s="27"/>
    </row>
    <row r="872" spans="1:7" x14ac:dyDescent="0.25">
      <c r="A872" s="27"/>
      <c r="B872" s="6" t="s">
        <v>653</v>
      </c>
      <c r="C872" s="39" t="s">
        <v>57</v>
      </c>
      <c r="D872" s="20">
        <v>60</v>
      </c>
      <c r="E872" s="21">
        <f t="shared" si="20"/>
        <v>30.677512871773111</v>
      </c>
      <c r="F872" s="27"/>
      <c r="G872" s="27"/>
    </row>
    <row r="873" spans="1:7" x14ac:dyDescent="0.25">
      <c r="A873" s="27"/>
      <c r="B873" s="6" t="s">
        <v>652</v>
      </c>
      <c r="C873" s="39" t="s">
        <v>57</v>
      </c>
      <c r="D873" s="20">
        <v>100</v>
      </c>
      <c r="E873" s="21">
        <f t="shared" si="20"/>
        <v>51.129188119621851</v>
      </c>
      <c r="F873" s="27"/>
      <c r="G873" s="27"/>
    </row>
    <row r="874" spans="1:7" x14ac:dyDescent="0.25">
      <c r="A874" s="27"/>
      <c r="B874" s="6" t="s">
        <v>651</v>
      </c>
      <c r="C874" s="39" t="s">
        <v>57</v>
      </c>
      <c r="D874" s="21">
        <v>652</v>
      </c>
      <c r="E874" s="21">
        <f t="shared" si="20"/>
        <v>333.36230653993448</v>
      </c>
      <c r="F874" s="27"/>
      <c r="G874" s="27"/>
    </row>
    <row r="875" spans="1:7" x14ac:dyDescent="0.25">
      <c r="A875" s="27"/>
      <c r="B875" s="6" t="s">
        <v>650</v>
      </c>
      <c r="C875" s="39" t="s">
        <v>57</v>
      </c>
      <c r="D875" s="21">
        <v>25</v>
      </c>
      <c r="E875" s="21">
        <f t="shared" si="20"/>
        <v>12.782297029905463</v>
      </c>
      <c r="F875" s="27"/>
      <c r="G875" s="27"/>
    </row>
    <row r="876" spans="1:7" x14ac:dyDescent="0.25">
      <c r="A876" s="27" t="s">
        <v>1227</v>
      </c>
      <c r="B876" s="6" t="s">
        <v>649</v>
      </c>
      <c r="C876" s="39" t="s">
        <v>57</v>
      </c>
      <c r="D876" s="21">
        <v>50</v>
      </c>
      <c r="E876" s="21">
        <f t="shared" si="20"/>
        <v>25.564594059810926</v>
      </c>
      <c r="F876" s="27"/>
      <c r="G876" s="27"/>
    </row>
    <row r="877" spans="1:7" ht="30" x14ac:dyDescent="0.25">
      <c r="A877" s="27"/>
      <c r="B877" s="6" t="s">
        <v>2094</v>
      </c>
      <c r="C877" s="39" t="s">
        <v>57</v>
      </c>
      <c r="D877" s="21">
        <v>4000</v>
      </c>
      <c r="E877" s="21">
        <f t="shared" si="20"/>
        <v>2045.1675247848739</v>
      </c>
      <c r="F877" s="27"/>
      <c r="G877" s="27"/>
    </row>
    <row r="878" spans="1:7" x14ac:dyDescent="0.25">
      <c r="A878" s="27"/>
      <c r="B878" s="6"/>
      <c r="C878" s="39"/>
      <c r="D878" s="27"/>
      <c r="E878" s="21"/>
      <c r="F878" s="27"/>
      <c r="G878" s="27"/>
    </row>
    <row r="879" spans="1:7" ht="15.75" x14ac:dyDescent="0.25">
      <c r="A879" s="27"/>
      <c r="B879" s="102" t="s">
        <v>674</v>
      </c>
      <c r="C879" s="39"/>
      <c r="D879" s="27"/>
      <c r="E879" s="21"/>
      <c r="F879" s="27"/>
      <c r="G879" s="27"/>
    </row>
    <row r="880" spans="1:7" x14ac:dyDescent="0.25">
      <c r="A880" s="27" t="s">
        <v>1228</v>
      </c>
      <c r="B880" s="6" t="s">
        <v>51</v>
      </c>
      <c r="C880" s="39" t="s">
        <v>57</v>
      </c>
      <c r="D880" s="21">
        <v>15</v>
      </c>
      <c r="E880" s="21">
        <f t="shared" si="20"/>
        <v>7.6693782179432777</v>
      </c>
      <c r="F880" s="27"/>
      <c r="G880" s="27"/>
    </row>
    <row r="881" spans="1:9" x14ac:dyDescent="0.25">
      <c r="A881" s="27"/>
      <c r="B881" s="6" t="s">
        <v>672</v>
      </c>
      <c r="C881" s="39" t="s">
        <v>57</v>
      </c>
      <c r="D881" s="20">
        <v>80</v>
      </c>
      <c r="E881" s="21">
        <f t="shared" si="20"/>
        <v>40.903350495697481</v>
      </c>
      <c r="F881" s="27"/>
      <c r="G881" s="27"/>
    </row>
    <row r="882" spans="1:9" x14ac:dyDescent="0.25">
      <c r="A882" s="27"/>
      <c r="B882" s="6" t="s">
        <v>671</v>
      </c>
      <c r="C882" s="39" t="s">
        <v>57</v>
      </c>
      <c r="D882" s="20">
        <v>60</v>
      </c>
      <c r="E882" s="21">
        <f t="shared" si="20"/>
        <v>30.677512871773111</v>
      </c>
      <c r="F882" s="27"/>
      <c r="G882" s="27"/>
    </row>
    <row r="883" spans="1:9" x14ac:dyDescent="0.25">
      <c r="A883" s="27"/>
      <c r="B883" s="88" t="s">
        <v>670</v>
      </c>
      <c r="C883" s="39" t="s">
        <v>57</v>
      </c>
      <c r="D883" s="7">
        <v>100</v>
      </c>
      <c r="E883" s="21">
        <f t="shared" si="20"/>
        <v>51.129188119621851</v>
      </c>
      <c r="F883" s="27"/>
      <c r="G883" s="27"/>
    </row>
    <row r="884" spans="1:9" x14ac:dyDescent="0.25">
      <c r="A884" s="27"/>
      <c r="B884" s="6"/>
      <c r="C884" s="39"/>
      <c r="D884" s="27"/>
      <c r="E884" s="27"/>
      <c r="F884" s="27"/>
      <c r="G884" s="27"/>
    </row>
    <row r="885" spans="1:9" ht="31.5" x14ac:dyDescent="0.25">
      <c r="A885" s="27"/>
      <c r="B885" s="108" t="s">
        <v>675</v>
      </c>
      <c r="C885" s="39"/>
      <c r="D885" s="27"/>
      <c r="E885" s="27"/>
      <c r="F885" s="27"/>
      <c r="G885" s="27"/>
    </row>
    <row r="886" spans="1:9" x14ac:dyDescent="0.25">
      <c r="A886" s="27"/>
      <c r="B886" s="6" t="s">
        <v>676</v>
      </c>
      <c r="C886" s="39" t="s">
        <v>57</v>
      </c>
      <c r="D886" s="28">
        <v>80</v>
      </c>
      <c r="E886" s="28">
        <f>D886/1.95583</f>
        <v>40.903350495697481</v>
      </c>
      <c r="F886" s="27"/>
      <c r="G886" s="27"/>
    </row>
    <row r="887" spans="1:9" x14ac:dyDescent="0.25">
      <c r="A887" s="27"/>
      <c r="B887" s="6" t="s">
        <v>677</v>
      </c>
      <c r="C887" s="39" t="s">
        <v>57</v>
      </c>
      <c r="D887" s="28">
        <v>60</v>
      </c>
      <c r="E887" s="28">
        <f t="shared" ref="E887:E888" si="21">D887/1.95583</f>
        <v>30.677512871773111</v>
      </c>
      <c r="F887" s="27"/>
      <c r="G887" s="27"/>
    </row>
    <row r="888" spans="1:9" x14ac:dyDescent="0.25">
      <c r="A888" s="27"/>
      <c r="B888" s="6" t="s">
        <v>678</v>
      </c>
      <c r="C888" s="39" t="s">
        <v>57</v>
      </c>
      <c r="D888" s="28">
        <v>100</v>
      </c>
      <c r="E888" s="28">
        <f t="shared" si="21"/>
        <v>51.129188119621851</v>
      </c>
      <c r="F888" s="27"/>
      <c r="G888" s="27"/>
    </row>
    <row r="889" spans="1:9" x14ac:dyDescent="0.25">
      <c r="A889" s="27"/>
      <c r="B889" s="6" t="s">
        <v>679</v>
      </c>
      <c r="C889" s="39" t="s">
        <v>57</v>
      </c>
      <c r="D889" s="23" t="s">
        <v>2101</v>
      </c>
      <c r="E889" s="28">
        <v>10.22583762392437</v>
      </c>
      <c r="F889" s="27"/>
      <c r="G889" s="27"/>
      <c r="I889" s="140"/>
    </row>
    <row r="890" spans="1:9" x14ac:dyDescent="0.25">
      <c r="A890" s="27"/>
      <c r="B890" s="6" t="s">
        <v>680</v>
      </c>
      <c r="C890" s="39" t="s">
        <v>57</v>
      </c>
      <c r="D890" s="23" t="s">
        <v>2102</v>
      </c>
      <c r="E890" s="28">
        <v>20.45167524784874</v>
      </c>
      <c r="F890" s="27"/>
      <c r="G890" s="27"/>
      <c r="I890" s="140"/>
    </row>
    <row r="891" spans="1:9" x14ac:dyDescent="0.25">
      <c r="A891" s="27"/>
      <c r="B891" s="6" t="s">
        <v>681</v>
      </c>
      <c r="C891" s="39" t="s">
        <v>57</v>
      </c>
      <c r="D891" s="23" t="s">
        <v>2101</v>
      </c>
      <c r="E891" s="28">
        <v>10.22583762392437</v>
      </c>
      <c r="F891" s="27"/>
      <c r="G891" s="27"/>
      <c r="I891" s="140"/>
    </row>
    <row r="892" spans="1:9" x14ac:dyDescent="0.25">
      <c r="A892" s="27"/>
      <c r="B892" s="6" t="s">
        <v>682</v>
      </c>
      <c r="C892" s="39" t="s">
        <v>57</v>
      </c>
      <c r="D892" s="23" t="s">
        <v>2103</v>
      </c>
      <c r="E892" s="28">
        <v>23.008134653829831</v>
      </c>
      <c r="F892" s="27"/>
      <c r="G892" s="27"/>
      <c r="I892" s="140"/>
    </row>
    <row r="893" spans="1:9" x14ac:dyDescent="0.25">
      <c r="A893" s="27"/>
      <c r="B893" s="6" t="s">
        <v>683</v>
      </c>
      <c r="C893" s="39" t="s">
        <v>686</v>
      </c>
      <c r="D893" s="28">
        <v>2.9</v>
      </c>
      <c r="E893" s="28">
        <f>D893/1.95583</f>
        <v>1.4827464554690335</v>
      </c>
      <c r="F893" s="27"/>
      <c r="G893" s="27"/>
    </row>
    <row r="894" spans="1:9" x14ac:dyDescent="0.25">
      <c r="A894" s="27"/>
      <c r="B894" s="6" t="s">
        <v>684</v>
      </c>
      <c r="C894" s="39" t="s">
        <v>685</v>
      </c>
      <c r="D894" s="28">
        <v>1</v>
      </c>
      <c r="E894" s="28">
        <f>D894/1.95583</f>
        <v>0.51129188119621849</v>
      </c>
      <c r="F894" s="27"/>
      <c r="G894" s="27"/>
    </row>
    <row r="895" spans="1:9" x14ac:dyDescent="0.25">
      <c r="A895" s="27"/>
      <c r="B895" s="6"/>
      <c r="C895" s="39"/>
      <c r="D895" s="27"/>
      <c r="E895" s="27"/>
      <c r="F895" s="27"/>
      <c r="G895" s="27"/>
    </row>
    <row r="896" spans="1:9" ht="31.5" x14ac:dyDescent="0.25">
      <c r="A896" s="27"/>
      <c r="B896" s="102" t="s">
        <v>2088</v>
      </c>
      <c r="C896" s="39"/>
      <c r="D896" s="27"/>
      <c r="E896" s="27"/>
      <c r="F896" s="27"/>
      <c r="G896" s="27"/>
    </row>
    <row r="897" spans="1:7" x14ac:dyDescent="0.25">
      <c r="A897" s="27"/>
      <c r="B897" s="6" t="s">
        <v>567</v>
      </c>
      <c r="C897" s="39" t="s">
        <v>57</v>
      </c>
      <c r="D897" s="20">
        <v>80</v>
      </c>
      <c r="E897" s="20">
        <f>D897/1.95583</f>
        <v>40.903350495697481</v>
      </c>
      <c r="F897" s="27"/>
      <c r="G897" s="27"/>
    </row>
    <row r="898" spans="1:7" x14ac:dyDescent="0.25">
      <c r="A898" s="27"/>
      <c r="B898" s="6" t="s">
        <v>568</v>
      </c>
      <c r="C898" s="39" t="s">
        <v>57</v>
      </c>
      <c r="D898" s="20">
        <v>60</v>
      </c>
      <c r="E898" s="20">
        <f t="shared" ref="E898:E909" si="22">D898/1.95583</f>
        <v>30.677512871773111</v>
      </c>
      <c r="F898" s="27"/>
      <c r="G898" s="27"/>
    </row>
    <row r="899" spans="1:7" x14ac:dyDescent="0.25">
      <c r="A899" s="27"/>
      <c r="B899" s="6" t="s">
        <v>569</v>
      </c>
      <c r="C899" s="39" t="s">
        <v>57</v>
      </c>
      <c r="D899" s="20">
        <v>100</v>
      </c>
      <c r="E899" s="20">
        <f t="shared" si="22"/>
        <v>51.129188119621851</v>
      </c>
      <c r="F899" s="27"/>
      <c r="G899" s="27"/>
    </row>
    <row r="900" spans="1:7" x14ac:dyDescent="0.25">
      <c r="A900" s="27"/>
      <c r="B900" s="6" t="s">
        <v>47</v>
      </c>
      <c r="C900" s="39" t="s">
        <v>57</v>
      </c>
      <c r="D900" s="21">
        <v>10</v>
      </c>
      <c r="E900" s="20">
        <f t="shared" si="22"/>
        <v>5.1129188119621851</v>
      </c>
      <c r="F900" s="27"/>
      <c r="G900" s="27"/>
    </row>
    <row r="901" spans="1:7" x14ac:dyDescent="0.25">
      <c r="A901" s="8" t="s">
        <v>1250</v>
      </c>
      <c r="B901" s="6" t="s">
        <v>48</v>
      </c>
      <c r="C901" s="39" t="s">
        <v>57</v>
      </c>
      <c r="D901" s="21">
        <v>10</v>
      </c>
      <c r="E901" s="20">
        <f t="shared" si="22"/>
        <v>5.1129188119621851</v>
      </c>
      <c r="F901" s="27"/>
      <c r="G901" s="27"/>
    </row>
    <row r="902" spans="1:7" x14ac:dyDescent="0.25">
      <c r="A902" s="27" t="s">
        <v>1205</v>
      </c>
      <c r="B902" s="6" t="s">
        <v>518</v>
      </c>
      <c r="C902" s="39" t="s">
        <v>57</v>
      </c>
      <c r="D902" s="21">
        <v>20</v>
      </c>
      <c r="E902" s="20">
        <f t="shared" si="22"/>
        <v>10.22583762392437</v>
      </c>
      <c r="F902" s="27"/>
      <c r="G902" s="27"/>
    </row>
    <row r="903" spans="1:7" x14ac:dyDescent="0.25">
      <c r="A903" s="27" t="s">
        <v>1223</v>
      </c>
      <c r="B903" s="6" t="s">
        <v>673</v>
      </c>
      <c r="C903" s="39" t="s">
        <v>57</v>
      </c>
      <c r="D903" s="21">
        <v>50</v>
      </c>
      <c r="E903" s="20">
        <f t="shared" si="22"/>
        <v>25.564594059810926</v>
      </c>
      <c r="F903" s="27"/>
      <c r="G903" s="27"/>
    </row>
    <row r="904" spans="1:7" x14ac:dyDescent="0.25">
      <c r="A904" s="27" t="s">
        <v>1118</v>
      </c>
      <c r="B904" s="6" t="s">
        <v>687</v>
      </c>
      <c r="C904" s="39" t="s">
        <v>57</v>
      </c>
      <c r="D904" s="21">
        <v>24</v>
      </c>
      <c r="E904" s="20">
        <f t="shared" si="22"/>
        <v>12.271005148709245</v>
      </c>
      <c r="F904" s="27"/>
      <c r="G904" s="27"/>
    </row>
    <row r="905" spans="1:7" x14ac:dyDescent="0.25">
      <c r="A905" s="27"/>
      <c r="B905" s="6" t="s">
        <v>688</v>
      </c>
      <c r="C905" s="39" t="s">
        <v>57</v>
      </c>
      <c r="D905" s="21">
        <v>30</v>
      </c>
      <c r="E905" s="20">
        <f t="shared" si="22"/>
        <v>15.338756435886555</v>
      </c>
      <c r="F905" s="27"/>
      <c r="G905" s="27"/>
    </row>
    <row r="906" spans="1:7" x14ac:dyDescent="0.25">
      <c r="A906" s="27"/>
      <c r="B906" s="6" t="s">
        <v>689</v>
      </c>
      <c r="C906" s="39" t="s">
        <v>57</v>
      </c>
      <c r="D906" s="21">
        <v>45</v>
      </c>
      <c r="E906" s="20">
        <f t="shared" si="22"/>
        <v>23.008134653829831</v>
      </c>
      <c r="F906" s="27"/>
      <c r="G906" s="27"/>
    </row>
    <row r="907" spans="1:7" x14ac:dyDescent="0.25">
      <c r="A907" s="27"/>
      <c r="B907" s="6" t="s">
        <v>690</v>
      </c>
      <c r="C907" s="39" t="s">
        <v>57</v>
      </c>
      <c r="D907" s="21">
        <v>25</v>
      </c>
      <c r="E907" s="20">
        <f t="shared" si="22"/>
        <v>12.782297029905463</v>
      </c>
      <c r="F907" s="27"/>
      <c r="G907" s="27"/>
    </row>
    <row r="908" spans="1:7" x14ac:dyDescent="0.25">
      <c r="A908" s="27" t="s">
        <v>1229</v>
      </c>
      <c r="B908" s="6" t="s">
        <v>1376</v>
      </c>
      <c r="C908" s="39" t="s">
        <v>57</v>
      </c>
      <c r="D908" s="21">
        <v>25</v>
      </c>
      <c r="E908" s="20">
        <f t="shared" si="22"/>
        <v>12.782297029905463</v>
      </c>
      <c r="F908" s="27"/>
      <c r="G908" s="27"/>
    </row>
    <row r="909" spans="1:7" x14ac:dyDescent="0.25">
      <c r="A909" s="27" t="s">
        <v>1230</v>
      </c>
      <c r="B909" s="6" t="s">
        <v>691</v>
      </c>
      <c r="C909" s="39" t="s">
        <v>57</v>
      </c>
      <c r="D909" s="21">
        <v>30</v>
      </c>
      <c r="E909" s="20">
        <f t="shared" si="22"/>
        <v>15.338756435886555</v>
      </c>
      <c r="F909" s="27"/>
      <c r="G909" s="27"/>
    </row>
    <row r="910" spans="1:7" x14ac:dyDescent="0.25">
      <c r="A910" s="27"/>
      <c r="B910" s="6" t="s">
        <v>679</v>
      </c>
      <c r="C910" s="39" t="s">
        <v>57</v>
      </c>
      <c r="D910" s="23" t="s">
        <v>2101</v>
      </c>
      <c r="E910" s="28">
        <v>10.22583762392437</v>
      </c>
      <c r="F910" s="27"/>
      <c r="G910" s="27"/>
    </row>
    <row r="911" spans="1:7" x14ac:dyDescent="0.25">
      <c r="A911" s="27"/>
      <c r="B911" s="6" t="s">
        <v>680</v>
      </c>
      <c r="C911" s="39" t="s">
        <v>57</v>
      </c>
      <c r="D911" s="23" t="s">
        <v>2102</v>
      </c>
      <c r="E911" s="28">
        <v>20.45167524784874</v>
      </c>
      <c r="F911" s="27"/>
      <c r="G911" s="27"/>
    </row>
    <row r="912" spans="1:7" x14ac:dyDescent="0.25">
      <c r="A912" s="27"/>
      <c r="B912" s="6"/>
      <c r="C912" s="39"/>
      <c r="D912" s="27"/>
      <c r="E912" s="27"/>
      <c r="F912" s="27"/>
      <c r="G912" s="27"/>
    </row>
    <row r="913" spans="1:7" ht="15.75" x14ac:dyDescent="0.25">
      <c r="A913" s="27"/>
      <c r="B913" s="102" t="s">
        <v>742</v>
      </c>
      <c r="C913" s="39"/>
      <c r="D913" s="27"/>
      <c r="E913" s="27"/>
      <c r="F913" s="27"/>
      <c r="G913" s="27"/>
    </row>
    <row r="914" spans="1:7" x14ac:dyDescent="0.25">
      <c r="A914" s="27"/>
      <c r="B914" s="6" t="s">
        <v>1511</v>
      </c>
      <c r="C914" s="39" t="s">
        <v>57</v>
      </c>
      <c r="D914" s="20">
        <v>80</v>
      </c>
      <c r="E914" s="20">
        <f>D914/1.95583</f>
        <v>40.903350495697481</v>
      </c>
      <c r="F914" s="27"/>
      <c r="G914" s="27"/>
    </row>
    <row r="915" spans="1:7" x14ac:dyDescent="0.25">
      <c r="A915" s="27"/>
      <c r="B915" s="6" t="s">
        <v>1512</v>
      </c>
      <c r="C915" s="39" t="s">
        <v>57</v>
      </c>
      <c r="D915" s="20">
        <v>60</v>
      </c>
      <c r="E915" s="20">
        <f t="shared" ref="E915:E966" si="23">D915/1.95583</f>
        <v>30.677512871773111</v>
      </c>
      <c r="F915" s="27"/>
      <c r="G915" s="27"/>
    </row>
    <row r="916" spans="1:7" x14ac:dyDescent="0.25">
      <c r="A916" s="27"/>
      <c r="B916" s="6" t="s">
        <v>1513</v>
      </c>
      <c r="C916" s="39" t="s">
        <v>57</v>
      </c>
      <c r="D916" s="20">
        <v>100</v>
      </c>
      <c r="E916" s="20">
        <f t="shared" si="23"/>
        <v>51.129188119621851</v>
      </c>
      <c r="F916" s="27"/>
      <c r="G916" s="27"/>
    </row>
    <row r="917" spans="1:7" x14ac:dyDescent="0.25">
      <c r="A917" s="27"/>
      <c r="B917" s="33" t="s">
        <v>741</v>
      </c>
      <c r="C917" s="39"/>
      <c r="D917" s="20"/>
      <c r="E917" s="20"/>
      <c r="F917" s="27"/>
      <c r="G917" s="27"/>
    </row>
    <row r="918" spans="1:7" x14ac:dyDescent="0.25">
      <c r="A918" s="27"/>
      <c r="B918" s="6" t="s">
        <v>740</v>
      </c>
      <c r="C918" s="39" t="s">
        <v>57</v>
      </c>
      <c r="D918" s="20">
        <v>7</v>
      </c>
      <c r="E918" s="20">
        <f t="shared" si="23"/>
        <v>3.5790431683735293</v>
      </c>
      <c r="F918" s="27"/>
      <c r="G918" s="27"/>
    </row>
    <row r="919" spans="1:7" x14ac:dyDescent="0.25">
      <c r="A919" s="27"/>
      <c r="B919" s="6" t="s">
        <v>739</v>
      </c>
      <c r="C919" s="39" t="s">
        <v>57</v>
      </c>
      <c r="D919" s="20">
        <v>4.5</v>
      </c>
      <c r="E919" s="20">
        <f t="shared" si="23"/>
        <v>2.300813465382983</v>
      </c>
      <c r="F919" s="27"/>
      <c r="G919" s="27"/>
    </row>
    <row r="920" spans="1:7" x14ac:dyDescent="0.25">
      <c r="A920" s="27"/>
      <c r="B920" s="96" t="s">
        <v>738</v>
      </c>
      <c r="C920" s="39" t="s">
        <v>57</v>
      </c>
      <c r="D920" s="20">
        <v>10</v>
      </c>
      <c r="E920" s="20">
        <f t="shared" si="23"/>
        <v>5.1129188119621851</v>
      </c>
      <c r="F920" s="27"/>
      <c r="G920" s="27"/>
    </row>
    <row r="921" spans="1:7" x14ac:dyDescent="0.25">
      <c r="A921" s="27"/>
      <c r="B921" s="6" t="s">
        <v>737</v>
      </c>
      <c r="C921" s="39" t="s">
        <v>57</v>
      </c>
      <c r="D921" s="20">
        <v>4.5</v>
      </c>
      <c r="E921" s="20">
        <f t="shared" si="23"/>
        <v>2.300813465382983</v>
      </c>
      <c r="F921" s="27"/>
      <c r="G921" s="27"/>
    </row>
    <row r="922" spans="1:7" x14ac:dyDescent="0.25">
      <c r="A922" s="27"/>
      <c r="B922" s="6" t="s">
        <v>736</v>
      </c>
      <c r="C922" s="39" t="s">
        <v>57</v>
      </c>
      <c r="D922" s="20">
        <v>9</v>
      </c>
      <c r="E922" s="20">
        <f t="shared" si="23"/>
        <v>4.6016269307659661</v>
      </c>
      <c r="F922" s="27"/>
      <c r="G922" s="27"/>
    </row>
    <row r="923" spans="1:7" x14ac:dyDescent="0.25">
      <c r="A923" s="27" t="s">
        <v>1231</v>
      </c>
      <c r="B923" s="6" t="s">
        <v>735</v>
      </c>
      <c r="C923" s="39"/>
      <c r="D923" s="20"/>
      <c r="E923" s="20"/>
      <c r="F923" s="27"/>
      <c r="G923" s="27"/>
    </row>
    <row r="924" spans="1:7" x14ac:dyDescent="0.25">
      <c r="A924" s="27"/>
      <c r="B924" s="6" t="s">
        <v>734</v>
      </c>
      <c r="C924" s="39" t="s">
        <v>57</v>
      </c>
      <c r="D924" s="20">
        <v>10</v>
      </c>
      <c r="E924" s="20">
        <f t="shared" si="23"/>
        <v>5.1129188119621851</v>
      </c>
      <c r="F924" s="27"/>
      <c r="G924" s="27"/>
    </row>
    <row r="925" spans="1:7" x14ac:dyDescent="0.25">
      <c r="A925" s="27"/>
      <c r="B925" s="6" t="s">
        <v>733</v>
      </c>
      <c r="C925" s="39" t="s">
        <v>57</v>
      </c>
      <c r="D925" s="20">
        <v>10</v>
      </c>
      <c r="E925" s="20">
        <f t="shared" si="23"/>
        <v>5.1129188119621851</v>
      </c>
      <c r="F925" s="27"/>
      <c r="G925" s="27"/>
    </row>
    <row r="926" spans="1:7" x14ac:dyDescent="0.25">
      <c r="A926" s="27"/>
      <c r="B926" s="6" t="s">
        <v>732</v>
      </c>
      <c r="C926" s="39" t="s">
        <v>57</v>
      </c>
      <c r="D926" s="20">
        <v>20</v>
      </c>
      <c r="E926" s="20">
        <f t="shared" si="23"/>
        <v>10.22583762392437</v>
      </c>
      <c r="F926" s="27"/>
      <c r="G926" s="27"/>
    </row>
    <row r="927" spans="1:7" x14ac:dyDescent="0.25">
      <c r="A927" s="27"/>
      <c r="B927" s="6" t="s">
        <v>731</v>
      </c>
      <c r="C927" s="39" t="s">
        <v>57</v>
      </c>
      <c r="D927" s="20">
        <v>10</v>
      </c>
      <c r="E927" s="20">
        <f t="shared" si="23"/>
        <v>5.1129188119621851</v>
      </c>
      <c r="F927" s="27"/>
      <c r="G927" s="27"/>
    </row>
    <row r="928" spans="1:7" x14ac:dyDescent="0.25">
      <c r="A928" s="27" t="s">
        <v>1231</v>
      </c>
      <c r="B928" s="6" t="s">
        <v>730</v>
      </c>
      <c r="C928" s="39" t="s">
        <v>57</v>
      </c>
      <c r="D928" s="20">
        <v>10</v>
      </c>
      <c r="E928" s="20">
        <f t="shared" si="23"/>
        <v>5.1129188119621851</v>
      </c>
      <c r="F928" s="27"/>
      <c r="G928" s="27"/>
    </row>
    <row r="929" spans="1:7" x14ac:dyDescent="0.25">
      <c r="A929" s="27" t="s">
        <v>1232</v>
      </c>
      <c r="B929" s="6" t="s">
        <v>729</v>
      </c>
      <c r="C929" s="39" t="s">
        <v>57</v>
      </c>
      <c r="D929" s="20">
        <v>6</v>
      </c>
      <c r="E929" s="20">
        <f t="shared" si="23"/>
        <v>3.0677512871773112</v>
      </c>
      <c r="F929" s="27"/>
      <c r="G929" s="27"/>
    </row>
    <row r="930" spans="1:7" x14ac:dyDescent="0.25">
      <c r="A930" s="27" t="s">
        <v>1232</v>
      </c>
      <c r="B930" s="6" t="s">
        <v>728</v>
      </c>
      <c r="C930" s="39" t="s">
        <v>57</v>
      </c>
      <c r="D930" s="20">
        <v>9</v>
      </c>
      <c r="E930" s="20">
        <f t="shared" si="23"/>
        <v>4.6016269307659661</v>
      </c>
      <c r="F930" s="27"/>
      <c r="G930" s="27"/>
    </row>
    <row r="931" spans="1:7" x14ac:dyDescent="0.25">
      <c r="A931" s="27"/>
      <c r="B931" s="33" t="s">
        <v>727</v>
      </c>
      <c r="C931" s="39"/>
      <c r="D931" s="20"/>
      <c r="E931" s="20"/>
      <c r="F931" s="27"/>
      <c r="G931" s="27"/>
    </row>
    <row r="932" spans="1:7" x14ac:dyDescent="0.25">
      <c r="A932" s="27"/>
      <c r="B932" s="6" t="s">
        <v>726</v>
      </c>
      <c r="C932" s="39" t="s">
        <v>57</v>
      </c>
      <c r="D932" s="20">
        <v>5</v>
      </c>
      <c r="E932" s="20">
        <f t="shared" si="23"/>
        <v>2.5564594059810926</v>
      </c>
      <c r="F932" s="27"/>
      <c r="G932" s="27"/>
    </row>
    <row r="933" spans="1:7" x14ac:dyDescent="0.25">
      <c r="A933" s="27"/>
      <c r="B933" s="6" t="s">
        <v>725</v>
      </c>
      <c r="C933" s="39" t="s">
        <v>57</v>
      </c>
      <c r="D933" s="20">
        <v>4</v>
      </c>
      <c r="E933" s="20">
        <f t="shared" si="23"/>
        <v>2.045167524784874</v>
      </c>
      <c r="F933" s="27"/>
      <c r="G933" s="27"/>
    </row>
    <row r="934" spans="1:7" x14ac:dyDescent="0.25">
      <c r="A934" s="27" t="s">
        <v>1233</v>
      </c>
      <c r="B934" s="6" t="s">
        <v>724</v>
      </c>
      <c r="C934" s="39" t="s">
        <v>57</v>
      </c>
      <c r="D934" s="20">
        <v>12</v>
      </c>
      <c r="E934" s="20">
        <f t="shared" si="23"/>
        <v>6.1355025743546223</v>
      </c>
      <c r="F934" s="27"/>
      <c r="G934" s="27"/>
    </row>
    <row r="935" spans="1:7" x14ac:dyDescent="0.25">
      <c r="A935" s="27" t="s">
        <v>1234</v>
      </c>
      <c r="B935" s="6" t="s">
        <v>723</v>
      </c>
      <c r="C935" s="39" t="s">
        <v>57</v>
      </c>
      <c r="D935" s="20">
        <v>12</v>
      </c>
      <c r="E935" s="20">
        <f t="shared" si="23"/>
        <v>6.1355025743546223</v>
      </c>
      <c r="F935" s="27"/>
      <c r="G935" s="27"/>
    </row>
    <row r="936" spans="1:7" x14ac:dyDescent="0.25">
      <c r="A936" s="27"/>
      <c r="B936" s="33" t="s">
        <v>722</v>
      </c>
      <c r="C936" s="39"/>
      <c r="D936" s="20"/>
      <c r="E936" s="20"/>
      <c r="F936" s="27"/>
      <c r="G936" s="27"/>
    </row>
    <row r="937" spans="1:7" x14ac:dyDescent="0.25">
      <c r="A937" s="27" t="s">
        <v>1235</v>
      </c>
      <c r="B937" s="6" t="s">
        <v>721</v>
      </c>
      <c r="C937" s="39" t="s">
        <v>57</v>
      </c>
      <c r="D937" s="20">
        <v>8</v>
      </c>
      <c r="E937" s="20">
        <f t="shared" si="23"/>
        <v>4.0903350495697479</v>
      </c>
      <c r="F937" s="27"/>
      <c r="G937" s="27"/>
    </row>
    <row r="938" spans="1:7" x14ac:dyDescent="0.25">
      <c r="A938" s="27" t="s">
        <v>1236</v>
      </c>
      <c r="B938" s="6" t="s">
        <v>720</v>
      </c>
      <c r="C938" s="39" t="s">
        <v>57</v>
      </c>
      <c r="D938" s="20">
        <v>20</v>
      </c>
      <c r="E938" s="20">
        <f t="shared" si="23"/>
        <v>10.22583762392437</v>
      </c>
      <c r="F938" s="27"/>
      <c r="G938" s="27"/>
    </row>
    <row r="939" spans="1:7" x14ac:dyDescent="0.25">
      <c r="A939" s="27"/>
      <c r="B939" s="6" t="s">
        <v>719</v>
      </c>
      <c r="C939" s="39" t="s">
        <v>57</v>
      </c>
      <c r="D939" s="20">
        <v>8</v>
      </c>
      <c r="E939" s="20">
        <f t="shared" si="23"/>
        <v>4.0903350495697479</v>
      </c>
      <c r="F939" s="27"/>
      <c r="G939" s="27"/>
    </row>
    <row r="940" spans="1:7" x14ac:dyDescent="0.25">
      <c r="A940" s="27"/>
      <c r="B940" s="6" t="s">
        <v>718</v>
      </c>
      <c r="C940" s="39" t="s">
        <v>57</v>
      </c>
      <c r="D940" s="20">
        <v>3</v>
      </c>
      <c r="E940" s="20">
        <f t="shared" si="23"/>
        <v>1.5338756435886556</v>
      </c>
      <c r="F940" s="27"/>
      <c r="G940" s="27"/>
    </row>
    <row r="941" spans="1:7" x14ac:dyDescent="0.25">
      <c r="A941" s="27"/>
      <c r="B941" s="6" t="s">
        <v>717</v>
      </c>
      <c r="C941" s="39" t="s">
        <v>57</v>
      </c>
      <c r="D941" s="20">
        <v>15</v>
      </c>
      <c r="E941" s="20">
        <f t="shared" si="23"/>
        <v>7.6693782179432777</v>
      </c>
      <c r="F941" s="27"/>
      <c r="G941" s="27"/>
    </row>
    <row r="942" spans="1:7" x14ac:dyDescent="0.25">
      <c r="A942" s="27"/>
      <c r="B942" s="33" t="s">
        <v>716</v>
      </c>
      <c r="C942" s="39"/>
      <c r="D942" s="20"/>
      <c r="E942" s="20"/>
      <c r="F942" s="27"/>
      <c r="G942" s="27"/>
    </row>
    <row r="943" spans="1:7" x14ac:dyDescent="0.25">
      <c r="A943" s="27" t="s">
        <v>1237</v>
      </c>
      <c r="B943" s="6" t="s">
        <v>715</v>
      </c>
      <c r="C943" s="39" t="s">
        <v>57</v>
      </c>
      <c r="D943" s="20">
        <v>15</v>
      </c>
      <c r="E943" s="20">
        <f t="shared" si="23"/>
        <v>7.6693782179432777</v>
      </c>
      <c r="F943" s="27"/>
      <c r="G943" s="27"/>
    </row>
    <row r="944" spans="1:7" x14ac:dyDescent="0.25">
      <c r="A944" s="27" t="s">
        <v>1237</v>
      </c>
      <c r="B944" s="6" t="s">
        <v>714</v>
      </c>
      <c r="C944" s="39" t="s">
        <v>57</v>
      </c>
      <c r="D944" s="20">
        <v>9</v>
      </c>
      <c r="E944" s="20">
        <f t="shared" si="23"/>
        <v>4.6016269307659661</v>
      </c>
      <c r="F944" s="27"/>
      <c r="G944" s="27"/>
    </row>
    <row r="945" spans="1:7" x14ac:dyDescent="0.25">
      <c r="A945" s="27" t="s">
        <v>1237</v>
      </c>
      <c r="B945" s="6" t="s">
        <v>713</v>
      </c>
      <c r="C945" s="39" t="s">
        <v>57</v>
      </c>
      <c r="D945" s="20">
        <v>15</v>
      </c>
      <c r="E945" s="20">
        <f t="shared" si="23"/>
        <v>7.6693782179432777</v>
      </c>
      <c r="F945" s="27"/>
      <c r="G945" s="27"/>
    </row>
    <row r="946" spans="1:7" x14ac:dyDescent="0.25">
      <c r="A946" s="27"/>
      <c r="B946" s="33" t="s">
        <v>712</v>
      </c>
      <c r="C946" s="39"/>
      <c r="D946" s="20"/>
      <c r="E946" s="20"/>
      <c r="F946" s="27"/>
      <c r="G946" s="27"/>
    </row>
    <row r="947" spans="1:7" x14ac:dyDescent="0.25">
      <c r="A947" s="27"/>
      <c r="B947" s="6" t="s">
        <v>711</v>
      </c>
      <c r="C947" s="39" t="s">
        <v>57</v>
      </c>
      <c r="D947" s="20">
        <v>15</v>
      </c>
      <c r="E947" s="20">
        <f t="shared" si="23"/>
        <v>7.6693782179432777</v>
      </c>
      <c r="F947" s="27"/>
      <c r="G947" s="27"/>
    </row>
    <row r="948" spans="1:7" x14ac:dyDescent="0.25">
      <c r="A948" s="27"/>
      <c r="B948" s="6" t="s">
        <v>710</v>
      </c>
      <c r="C948" s="39" t="s">
        <v>57</v>
      </c>
      <c r="D948" s="20">
        <v>24</v>
      </c>
      <c r="E948" s="20">
        <f t="shared" si="23"/>
        <v>12.271005148709245</v>
      </c>
      <c r="F948" s="27"/>
      <c r="G948" s="27"/>
    </row>
    <row r="949" spans="1:7" x14ac:dyDescent="0.25">
      <c r="A949" s="27"/>
      <c r="B949" s="6" t="s">
        <v>709</v>
      </c>
      <c r="C949" s="39" t="s">
        <v>57</v>
      </c>
      <c r="D949" s="20">
        <v>12</v>
      </c>
      <c r="E949" s="20">
        <f t="shared" si="23"/>
        <v>6.1355025743546223</v>
      </c>
      <c r="F949" s="27"/>
      <c r="G949" s="27"/>
    </row>
    <row r="950" spans="1:7" x14ac:dyDescent="0.25">
      <c r="A950" s="27"/>
      <c r="B950" s="6" t="s">
        <v>708</v>
      </c>
      <c r="C950" s="39" t="s">
        <v>57</v>
      </c>
      <c r="D950" s="20">
        <v>20</v>
      </c>
      <c r="E950" s="20">
        <f t="shared" si="23"/>
        <v>10.22583762392437</v>
      </c>
      <c r="F950" s="27"/>
      <c r="G950" s="27"/>
    </row>
    <row r="951" spans="1:7" x14ac:dyDescent="0.25">
      <c r="A951" s="27"/>
      <c r="B951" s="6" t="s">
        <v>707</v>
      </c>
      <c r="C951" s="39" t="s">
        <v>57</v>
      </c>
      <c r="D951" s="20">
        <v>9</v>
      </c>
      <c r="E951" s="20">
        <f t="shared" si="23"/>
        <v>4.6016269307659661</v>
      </c>
      <c r="F951" s="27"/>
      <c r="G951" s="27"/>
    </row>
    <row r="952" spans="1:7" x14ac:dyDescent="0.25">
      <c r="A952" s="27"/>
      <c r="B952" s="33" t="s">
        <v>706</v>
      </c>
      <c r="C952" s="39"/>
      <c r="D952" s="20"/>
      <c r="E952" s="20"/>
      <c r="F952" s="27"/>
      <c r="G952" s="27"/>
    </row>
    <row r="953" spans="1:7" x14ac:dyDescent="0.25">
      <c r="A953" s="27"/>
      <c r="B953" s="6" t="s">
        <v>705</v>
      </c>
      <c r="C953" s="39" t="s">
        <v>57</v>
      </c>
      <c r="D953" s="20">
        <v>9</v>
      </c>
      <c r="E953" s="20">
        <f t="shared" si="23"/>
        <v>4.6016269307659661</v>
      </c>
      <c r="F953" s="27"/>
      <c r="G953" s="27"/>
    </row>
    <row r="954" spans="1:7" x14ac:dyDescent="0.25">
      <c r="A954" s="27"/>
      <c r="B954" s="6" t="s">
        <v>704</v>
      </c>
      <c r="C954" s="39" t="s">
        <v>57</v>
      </c>
      <c r="D954" s="20">
        <v>18</v>
      </c>
      <c r="E954" s="20">
        <f t="shared" si="23"/>
        <v>9.2032538615319321</v>
      </c>
      <c r="F954" s="27"/>
      <c r="G954" s="27"/>
    </row>
    <row r="955" spans="1:7" x14ac:dyDescent="0.25">
      <c r="A955" s="27"/>
      <c r="B955" s="6" t="s">
        <v>703</v>
      </c>
      <c r="C955" s="39" t="s">
        <v>57</v>
      </c>
      <c r="D955" s="20">
        <v>6</v>
      </c>
      <c r="E955" s="20">
        <f t="shared" si="23"/>
        <v>3.0677512871773112</v>
      </c>
      <c r="F955" s="27"/>
      <c r="G955" s="27"/>
    </row>
    <row r="956" spans="1:7" x14ac:dyDescent="0.25">
      <c r="A956" s="27"/>
      <c r="B956" s="6" t="s">
        <v>702</v>
      </c>
      <c r="C956" s="39" t="s">
        <v>57</v>
      </c>
      <c r="D956" s="20">
        <v>9</v>
      </c>
      <c r="E956" s="20">
        <f t="shared" si="23"/>
        <v>4.6016269307659661</v>
      </c>
      <c r="F956" s="27"/>
      <c r="G956" s="27"/>
    </row>
    <row r="957" spans="1:7" x14ac:dyDescent="0.25">
      <c r="A957" s="27"/>
      <c r="B957" s="6" t="s">
        <v>701</v>
      </c>
      <c r="C957" s="39" t="s">
        <v>57</v>
      </c>
      <c r="D957" s="20">
        <v>18</v>
      </c>
      <c r="E957" s="20">
        <f t="shared" si="23"/>
        <v>9.2032538615319321</v>
      </c>
      <c r="F957" s="27"/>
      <c r="G957" s="27"/>
    </row>
    <row r="958" spans="1:7" x14ac:dyDescent="0.25">
      <c r="A958" s="27"/>
      <c r="B958" s="6" t="s">
        <v>700</v>
      </c>
      <c r="C958" s="39" t="s">
        <v>57</v>
      </c>
      <c r="D958" s="20">
        <v>6</v>
      </c>
      <c r="E958" s="20">
        <f t="shared" si="23"/>
        <v>3.0677512871773112</v>
      </c>
      <c r="F958" s="27"/>
      <c r="G958" s="27"/>
    </row>
    <row r="959" spans="1:7" x14ac:dyDescent="0.25">
      <c r="A959" s="27"/>
      <c r="B959" s="6" t="s">
        <v>699</v>
      </c>
      <c r="C959" s="39" t="s">
        <v>57</v>
      </c>
      <c r="D959" s="20">
        <v>12</v>
      </c>
      <c r="E959" s="20">
        <f t="shared" si="23"/>
        <v>6.1355025743546223</v>
      </c>
      <c r="F959" s="27"/>
      <c r="G959" s="27"/>
    </row>
    <row r="960" spans="1:7" x14ac:dyDescent="0.25">
      <c r="A960" s="27"/>
      <c r="B960" s="33" t="s">
        <v>698</v>
      </c>
      <c r="C960" s="39"/>
      <c r="D960" s="20"/>
      <c r="E960" s="20"/>
      <c r="F960" s="27"/>
      <c r="G960" s="27"/>
    </row>
    <row r="961" spans="1:7" x14ac:dyDescent="0.25">
      <c r="A961" s="27"/>
      <c r="B961" s="6" t="s">
        <v>697</v>
      </c>
      <c r="C961" s="39" t="s">
        <v>57</v>
      </c>
      <c r="D961" s="20">
        <v>18</v>
      </c>
      <c r="E961" s="20">
        <f t="shared" si="23"/>
        <v>9.2032538615319321</v>
      </c>
      <c r="F961" s="27"/>
      <c r="G961" s="27"/>
    </row>
    <row r="962" spans="1:7" x14ac:dyDescent="0.25">
      <c r="A962" s="27"/>
      <c r="B962" s="6" t="s">
        <v>696</v>
      </c>
      <c r="C962" s="39" t="s">
        <v>57</v>
      </c>
      <c r="D962" s="20">
        <v>15</v>
      </c>
      <c r="E962" s="20">
        <f t="shared" si="23"/>
        <v>7.6693782179432777</v>
      </c>
      <c r="F962" s="27"/>
      <c r="G962" s="27"/>
    </row>
    <row r="963" spans="1:7" x14ac:dyDescent="0.25">
      <c r="A963" s="27"/>
      <c r="B963" s="6" t="s">
        <v>695</v>
      </c>
      <c r="C963" s="39" t="s">
        <v>57</v>
      </c>
      <c r="D963" s="20">
        <v>30</v>
      </c>
      <c r="E963" s="20">
        <f t="shared" si="23"/>
        <v>15.338756435886555</v>
      </c>
      <c r="F963" s="27"/>
      <c r="G963" s="27"/>
    </row>
    <row r="964" spans="1:7" x14ac:dyDescent="0.25">
      <c r="A964" s="27"/>
      <c r="B964" s="6" t="s">
        <v>694</v>
      </c>
      <c r="C964" s="39" t="s">
        <v>57</v>
      </c>
      <c r="D964" s="20">
        <v>15</v>
      </c>
      <c r="E964" s="20">
        <f t="shared" si="23"/>
        <v>7.6693782179432777</v>
      </c>
      <c r="F964" s="27"/>
      <c r="G964" s="27"/>
    </row>
    <row r="965" spans="1:7" x14ac:dyDescent="0.25">
      <c r="A965" s="27"/>
      <c r="B965" s="6" t="s">
        <v>693</v>
      </c>
      <c r="C965" s="39" t="s">
        <v>57</v>
      </c>
      <c r="D965" s="20">
        <v>15</v>
      </c>
      <c r="E965" s="20">
        <f t="shared" si="23"/>
        <v>7.6693782179432777</v>
      </c>
      <c r="F965" s="27"/>
      <c r="G965" s="27"/>
    </row>
    <row r="966" spans="1:7" x14ac:dyDescent="0.25">
      <c r="A966" s="27"/>
      <c r="B966" s="6" t="s">
        <v>692</v>
      </c>
      <c r="C966" s="39" t="s">
        <v>57</v>
      </c>
      <c r="D966" s="20">
        <v>20</v>
      </c>
      <c r="E966" s="20">
        <f t="shared" si="23"/>
        <v>10.22583762392437</v>
      </c>
      <c r="F966" s="27"/>
      <c r="G966" s="27"/>
    </row>
    <row r="967" spans="1:7" x14ac:dyDescent="0.25">
      <c r="A967" s="27"/>
      <c r="B967" s="6"/>
      <c r="C967" s="39"/>
      <c r="D967" s="27"/>
      <c r="E967" s="27"/>
      <c r="F967" s="27"/>
      <c r="G967" s="27"/>
    </row>
    <row r="968" spans="1:7" ht="15.75" x14ac:dyDescent="0.25">
      <c r="A968" s="27"/>
      <c r="B968" s="102" t="s">
        <v>744</v>
      </c>
      <c r="C968" s="39"/>
      <c r="D968" s="27"/>
      <c r="E968" s="27"/>
      <c r="F968" s="27"/>
      <c r="G968" s="27"/>
    </row>
    <row r="969" spans="1:7" ht="45" x14ac:dyDescent="0.25">
      <c r="A969" s="27"/>
      <c r="B969" s="6" t="s">
        <v>745</v>
      </c>
      <c r="C969" s="39" t="s">
        <v>746</v>
      </c>
      <c r="D969" s="21">
        <v>40</v>
      </c>
      <c r="E969" s="21">
        <f>D969/1.95583</f>
        <v>20.45167524784874</v>
      </c>
      <c r="F969" s="27"/>
      <c r="G969" s="27"/>
    </row>
    <row r="970" spans="1:7" x14ac:dyDescent="0.25">
      <c r="A970" s="27"/>
      <c r="B970" s="6"/>
      <c r="C970" s="39"/>
      <c r="D970" s="27"/>
      <c r="E970" s="27"/>
      <c r="F970" s="27"/>
      <c r="G970" s="27"/>
    </row>
    <row r="971" spans="1:7" ht="15.75" x14ac:dyDescent="0.25">
      <c r="A971" s="27"/>
      <c r="B971" s="102" t="s">
        <v>757</v>
      </c>
      <c r="C971" s="39"/>
      <c r="D971" s="27"/>
      <c r="E971" s="27"/>
      <c r="F971" s="27"/>
      <c r="G971" s="27"/>
    </row>
    <row r="972" spans="1:7" ht="30" x14ac:dyDescent="0.25">
      <c r="A972" s="27"/>
      <c r="B972" s="6" t="s">
        <v>756</v>
      </c>
      <c r="C972" s="39" t="s">
        <v>57</v>
      </c>
      <c r="D972" s="20">
        <v>80</v>
      </c>
      <c r="E972" s="20">
        <f>D972/1.95583</f>
        <v>40.903350495697481</v>
      </c>
      <c r="F972" s="27"/>
      <c r="G972" s="27"/>
    </row>
    <row r="973" spans="1:7" ht="30" x14ac:dyDescent="0.25">
      <c r="A973" s="27"/>
      <c r="B973" s="6" t="s">
        <v>755</v>
      </c>
      <c r="C973" s="39" t="s">
        <v>57</v>
      </c>
      <c r="D973" s="20">
        <v>60</v>
      </c>
      <c r="E973" s="20">
        <f t="shared" ref="E973:E996" si="24">D973/1.95583</f>
        <v>30.677512871773111</v>
      </c>
      <c r="F973" s="27"/>
      <c r="G973" s="27"/>
    </row>
    <row r="974" spans="1:7" ht="30" x14ac:dyDescent="0.25">
      <c r="A974" s="27"/>
      <c r="B974" s="6" t="s">
        <v>754</v>
      </c>
      <c r="C974" s="39" t="s">
        <v>57</v>
      </c>
      <c r="D974" s="20">
        <v>100</v>
      </c>
      <c r="E974" s="20">
        <f t="shared" si="24"/>
        <v>51.129188119621851</v>
      </c>
      <c r="F974" s="27"/>
      <c r="G974" s="27"/>
    </row>
    <row r="975" spans="1:7" x14ac:dyDescent="0.25">
      <c r="A975" s="27" t="s">
        <v>1238</v>
      </c>
      <c r="B975" s="6" t="s">
        <v>753</v>
      </c>
      <c r="C975" s="39" t="s">
        <v>57</v>
      </c>
      <c r="D975" s="21">
        <v>50</v>
      </c>
      <c r="E975" s="20">
        <f t="shared" si="24"/>
        <v>25.564594059810926</v>
      </c>
      <c r="F975" s="27"/>
      <c r="G975" s="27"/>
    </row>
    <row r="976" spans="1:7" x14ac:dyDescent="0.25">
      <c r="A976" s="27" t="s">
        <v>1119</v>
      </c>
      <c r="B976" s="6" t="s">
        <v>752</v>
      </c>
      <c r="C976" s="39" t="s">
        <v>57</v>
      </c>
      <c r="D976" s="21">
        <v>48</v>
      </c>
      <c r="E976" s="20">
        <f t="shared" si="24"/>
        <v>24.542010297418489</v>
      </c>
      <c r="F976" s="27"/>
      <c r="G976" s="27"/>
    </row>
    <row r="977" spans="1:7" x14ac:dyDescent="0.25">
      <c r="A977" s="27" t="s">
        <v>1239</v>
      </c>
      <c r="B977" s="6" t="s">
        <v>751</v>
      </c>
      <c r="C977" s="39" t="s">
        <v>57</v>
      </c>
      <c r="D977" s="21">
        <v>35</v>
      </c>
      <c r="E977" s="20">
        <f t="shared" si="24"/>
        <v>17.895215841867646</v>
      </c>
      <c r="F977" s="27"/>
      <c r="G977" s="27"/>
    </row>
    <row r="978" spans="1:7" x14ac:dyDescent="0.25">
      <c r="A978" s="27" t="s">
        <v>1240</v>
      </c>
      <c r="B978" s="6" t="s">
        <v>750</v>
      </c>
      <c r="C978" s="39" t="s">
        <v>57</v>
      </c>
      <c r="D978" s="21">
        <v>40</v>
      </c>
      <c r="E978" s="20">
        <f t="shared" si="24"/>
        <v>20.45167524784874</v>
      </c>
      <c r="F978" s="27"/>
      <c r="G978" s="27"/>
    </row>
    <row r="979" spans="1:7" x14ac:dyDescent="0.25">
      <c r="A979" s="27"/>
      <c r="B979" s="6" t="s">
        <v>749</v>
      </c>
      <c r="C979" s="39" t="s">
        <v>57</v>
      </c>
      <c r="D979" s="21">
        <v>40</v>
      </c>
      <c r="E979" s="20">
        <f t="shared" si="24"/>
        <v>20.45167524784874</v>
      </c>
      <c r="F979" s="27"/>
      <c r="G979" s="27"/>
    </row>
    <row r="980" spans="1:7" x14ac:dyDescent="0.25">
      <c r="A980" s="27" t="s">
        <v>1143</v>
      </c>
      <c r="B980" s="6" t="s">
        <v>394</v>
      </c>
      <c r="C980" s="39" t="s">
        <v>57</v>
      </c>
      <c r="D980" s="21">
        <v>130</v>
      </c>
      <c r="E980" s="20">
        <f t="shared" si="24"/>
        <v>66.46794455550841</v>
      </c>
      <c r="F980" s="27"/>
      <c r="G980" s="27"/>
    </row>
    <row r="981" spans="1:7" x14ac:dyDescent="0.25">
      <c r="A981" s="27" t="s">
        <v>1144</v>
      </c>
      <c r="B981" s="6" t="s">
        <v>748</v>
      </c>
      <c r="C981" s="39" t="s">
        <v>57</v>
      </c>
      <c r="D981" s="21">
        <v>100</v>
      </c>
      <c r="E981" s="20">
        <f t="shared" si="24"/>
        <v>51.129188119621851</v>
      </c>
      <c r="F981" s="27"/>
      <c r="G981" s="27"/>
    </row>
    <row r="982" spans="1:7" x14ac:dyDescent="0.25">
      <c r="A982" s="27"/>
      <c r="B982" s="6" t="s">
        <v>747</v>
      </c>
      <c r="C982" s="39" t="s">
        <v>57</v>
      </c>
      <c r="D982" s="21">
        <v>70</v>
      </c>
      <c r="E982" s="20">
        <f t="shared" si="24"/>
        <v>35.790431683735292</v>
      </c>
      <c r="F982" s="27"/>
      <c r="G982" s="27"/>
    </row>
    <row r="983" spans="1:7" x14ac:dyDescent="0.25">
      <c r="A983" s="27"/>
      <c r="B983" s="6"/>
      <c r="C983" s="39"/>
      <c r="D983" s="27"/>
      <c r="E983" s="20"/>
      <c r="F983" s="27"/>
      <c r="G983" s="27"/>
    </row>
    <row r="984" spans="1:7" ht="15.75" x14ac:dyDescent="0.25">
      <c r="A984" s="27"/>
      <c r="B984" s="102" t="s">
        <v>762</v>
      </c>
      <c r="C984" s="39"/>
      <c r="D984" s="27"/>
      <c r="E984" s="20"/>
      <c r="F984" s="27"/>
      <c r="G984" s="27"/>
    </row>
    <row r="985" spans="1:7" x14ac:dyDescent="0.25">
      <c r="A985" s="27"/>
      <c r="B985" s="26" t="s">
        <v>761</v>
      </c>
      <c r="C985" s="39" t="s">
        <v>57</v>
      </c>
      <c r="D985" s="20">
        <v>100</v>
      </c>
      <c r="E985" s="20">
        <f t="shared" si="24"/>
        <v>51.129188119621851</v>
      </c>
      <c r="F985" s="27"/>
      <c r="G985" s="27"/>
    </row>
    <row r="986" spans="1:7" x14ac:dyDescent="0.25">
      <c r="A986" s="27"/>
      <c r="B986" s="26" t="s">
        <v>760</v>
      </c>
      <c r="C986" s="39" t="s">
        <v>57</v>
      </c>
      <c r="D986" s="20">
        <v>80</v>
      </c>
      <c r="E986" s="20">
        <f t="shared" si="24"/>
        <v>40.903350495697481</v>
      </c>
      <c r="F986" s="27"/>
      <c r="G986" s="27"/>
    </row>
    <row r="987" spans="1:7" x14ac:dyDescent="0.25">
      <c r="A987" s="27"/>
      <c r="B987" s="26" t="s">
        <v>759</v>
      </c>
      <c r="C987" s="39" t="s">
        <v>57</v>
      </c>
      <c r="D987" s="20">
        <v>60</v>
      </c>
      <c r="E987" s="20">
        <f t="shared" si="24"/>
        <v>30.677512871773111</v>
      </c>
      <c r="F987" s="27"/>
      <c r="G987" s="27"/>
    </row>
    <row r="988" spans="1:7" x14ac:dyDescent="0.25">
      <c r="A988" s="27"/>
      <c r="B988" s="26" t="s">
        <v>758</v>
      </c>
      <c r="C988" s="39" t="s">
        <v>57</v>
      </c>
      <c r="D988" s="21">
        <v>25</v>
      </c>
      <c r="E988" s="20">
        <f t="shared" si="24"/>
        <v>12.782297029905463</v>
      </c>
      <c r="F988" s="27"/>
      <c r="G988" s="27"/>
    </row>
    <row r="989" spans="1:7" x14ac:dyDescent="0.25">
      <c r="A989" s="27"/>
      <c r="B989" s="26" t="s">
        <v>1514</v>
      </c>
      <c r="C989" s="39" t="s">
        <v>57</v>
      </c>
      <c r="D989" s="21">
        <v>10</v>
      </c>
      <c r="E989" s="20">
        <f t="shared" si="24"/>
        <v>5.1129188119621851</v>
      </c>
      <c r="F989" s="27"/>
      <c r="G989" s="27"/>
    </row>
    <row r="990" spans="1:7" x14ac:dyDescent="0.25">
      <c r="A990" s="27"/>
      <c r="B990" s="6"/>
      <c r="C990" s="39"/>
      <c r="D990" s="27"/>
      <c r="E990" s="20"/>
      <c r="F990" s="27"/>
      <c r="G990" s="27"/>
    </row>
    <row r="991" spans="1:7" ht="15.75" x14ac:dyDescent="0.25">
      <c r="A991" s="27"/>
      <c r="B991" s="102" t="s">
        <v>768</v>
      </c>
      <c r="C991" s="39"/>
      <c r="D991" s="27"/>
      <c r="E991" s="20"/>
      <c r="F991" s="27"/>
      <c r="G991" s="27"/>
    </row>
    <row r="992" spans="1:7" x14ac:dyDescent="0.25">
      <c r="A992" s="27"/>
      <c r="B992" s="26" t="s">
        <v>767</v>
      </c>
      <c r="C992" s="39" t="s">
        <v>57</v>
      </c>
      <c r="D992" s="21">
        <v>40</v>
      </c>
      <c r="E992" s="20">
        <f t="shared" si="24"/>
        <v>20.45167524784874</v>
      </c>
      <c r="F992" s="27"/>
      <c r="G992" s="27"/>
    </row>
    <row r="993" spans="1:7" x14ac:dyDescent="0.25">
      <c r="A993" s="27"/>
      <c r="B993" s="26" t="s">
        <v>766</v>
      </c>
      <c r="C993" s="39" t="s">
        <v>57</v>
      </c>
      <c r="D993" s="21">
        <v>20</v>
      </c>
      <c r="E993" s="20">
        <f t="shared" si="24"/>
        <v>10.22583762392437</v>
      </c>
      <c r="F993" s="27"/>
      <c r="G993" s="27"/>
    </row>
    <row r="994" spans="1:7" x14ac:dyDescent="0.25">
      <c r="A994" s="27"/>
      <c r="B994" s="26" t="s">
        <v>765</v>
      </c>
      <c r="C994" s="39" t="s">
        <v>57</v>
      </c>
      <c r="D994" s="20">
        <v>80</v>
      </c>
      <c r="E994" s="20">
        <f t="shared" si="24"/>
        <v>40.903350495697481</v>
      </c>
      <c r="F994" s="27"/>
      <c r="G994" s="27"/>
    </row>
    <row r="995" spans="1:7" x14ac:dyDescent="0.25">
      <c r="A995" s="27"/>
      <c r="B995" s="26" t="s">
        <v>764</v>
      </c>
      <c r="C995" s="39" t="s">
        <v>57</v>
      </c>
      <c r="D995" s="20">
        <v>60</v>
      </c>
      <c r="E995" s="20">
        <f t="shared" si="24"/>
        <v>30.677512871773111</v>
      </c>
      <c r="F995" s="27"/>
      <c r="G995" s="27"/>
    </row>
    <row r="996" spans="1:7" x14ac:dyDescent="0.25">
      <c r="A996" s="27"/>
      <c r="B996" s="26" t="s">
        <v>763</v>
      </c>
      <c r="C996" s="39" t="s">
        <v>57</v>
      </c>
      <c r="D996" s="20">
        <v>100</v>
      </c>
      <c r="E996" s="20">
        <f t="shared" si="24"/>
        <v>51.129188119621851</v>
      </c>
      <c r="F996" s="27"/>
      <c r="G996" s="27"/>
    </row>
    <row r="997" spans="1:7" x14ac:dyDescent="0.25">
      <c r="A997" s="27"/>
      <c r="B997" s="6"/>
      <c r="C997" s="39"/>
      <c r="D997" s="27"/>
      <c r="E997" s="27"/>
      <c r="F997" s="27"/>
      <c r="G997" s="27"/>
    </row>
    <row r="998" spans="1:7" ht="15.75" x14ac:dyDescent="0.25">
      <c r="A998" s="27"/>
      <c r="B998" s="102" t="s">
        <v>779</v>
      </c>
      <c r="C998" s="39"/>
      <c r="D998" s="27"/>
      <c r="E998" s="27"/>
      <c r="F998" s="27"/>
      <c r="G998" s="27"/>
    </row>
    <row r="999" spans="1:7" x14ac:dyDescent="0.25">
      <c r="A999" s="27"/>
      <c r="B999" s="26" t="s">
        <v>778</v>
      </c>
      <c r="C999" s="39" t="s">
        <v>866</v>
      </c>
      <c r="D999" s="21">
        <v>300</v>
      </c>
      <c r="E999" s="21">
        <f>D999/1.95583</f>
        <v>153.38756435886555</v>
      </c>
      <c r="F999" s="27"/>
      <c r="G999" s="27"/>
    </row>
    <row r="1000" spans="1:7" x14ac:dyDescent="0.25">
      <c r="A1000" s="27"/>
      <c r="B1000" s="26" t="s">
        <v>777</v>
      </c>
      <c r="C1000" s="39" t="s">
        <v>57</v>
      </c>
      <c r="D1000" s="20">
        <v>80</v>
      </c>
      <c r="E1000" s="21">
        <f t="shared" ref="E1000:E1031" si="25">D1000/1.95583</f>
        <v>40.903350495697481</v>
      </c>
      <c r="F1000" s="27"/>
      <c r="G1000" s="27"/>
    </row>
    <row r="1001" spans="1:7" x14ac:dyDescent="0.25">
      <c r="A1001" s="27"/>
      <c r="B1001" s="6" t="s">
        <v>776</v>
      </c>
      <c r="C1001" s="39" t="s">
        <v>57</v>
      </c>
      <c r="D1001" s="20">
        <v>60</v>
      </c>
      <c r="E1001" s="21">
        <f t="shared" si="25"/>
        <v>30.677512871773111</v>
      </c>
      <c r="F1001" s="27"/>
      <c r="G1001" s="27"/>
    </row>
    <row r="1002" spans="1:7" x14ac:dyDescent="0.25">
      <c r="A1002" s="27"/>
      <c r="B1002" s="6" t="s">
        <v>775</v>
      </c>
      <c r="C1002" s="39" t="s">
        <v>57</v>
      </c>
      <c r="D1002" s="20">
        <v>100</v>
      </c>
      <c r="E1002" s="21">
        <f t="shared" si="25"/>
        <v>51.129188119621851</v>
      </c>
      <c r="F1002" s="27"/>
      <c r="G1002" s="27"/>
    </row>
    <row r="1003" spans="1:7" x14ac:dyDescent="0.25">
      <c r="A1003" s="27"/>
      <c r="B1003" s="33" t="s">
        <v>774</v>
      </c>
      <c r="C1003" s="39"/>
      <c r="D1003" s="20"/>
      <c r="E1003" s="21"/>
      <c r="F1003" s="27"/>
      <c r="G1003" s="27"/>
    </row>
    <row r="1004" spans="1:7" x14ac:dyDescent="0.25">
      <c r="A1004" s="27"/>
      <c r="B1004" s="6" t="s">
        <v>773</v>
      </c>
      <c r="C1004" s="39" t="s">
        <v>780</v>
      </c>
      <c r="D1004" s="20">
        <v>8</v>
      </c>
      <c r="E1004" s="21">
        <f t="shared" si="25"/>
        <v>4.0903350495697479</v>
      </c>
      <c r="F1004" s="27"/>
      <c r="G1004" s="27"/>
    </row>
    <row r="1005" spans="1:7" x14ac:dyDescent="0.25">
      <c r="A1005" s="27"/>
      <c r="B1005" s="6" t="s">
        <v>772</v>
      </c>
      <c r="C1005" s="39" t="s">
        <v>780</v>
      </c>
      <c r="D1005" s="20">
        <v>5</v>
      </c>
      <c r="E1005" s="21">
        <f t="shared" si="25"/>
        <v>2.5564594059810926</v>
      </c>
      <c r="F1005" s="27"/>
      <c r="G1005" s="27"/>
    </row>
    <row r="1006" spans="1:7" x14ac:dyDescent="0.25">
      <c r="A1006" s="27"/>
      <c r="B1006" s="6" t="s">
        <v>771</v>
      </c>
      <c r="C1006" s="39" t="s">
        <v>780</v>
      </c>
      <c r="D1006" s="20">
        <v>9</v>
      </c>
      <c r="E1006" s="21">
        <f t="shared" si="25"/>
        <v>4.6016269307659661</v>
      </c>
      <c r="F1006" s="27"/>
      <c r="G1006" s="27"/>
    </row>
    <row r="1007" spans="1:7" x14ac:dyDescent="0.25">
      <c r="A1007" s="27"/>
      <c r="B1007" s="6" t="s">
        <v>770</v>
      </c>
      <c r="C1007" s="39" t="s">
        <v>780</v>
      </c>
      <c r="D1007" s="20">
        <v>7</v>
      </c>
      <c r="E1007" s="21">
        <f t="shared" si="25"/>
        <v>3.5790431683735293</v>
      </c>
      <c r="F1007" s="27"/>
      <c r="G1007" s="27"/>
    </row>
    <row r="1008" spans="1:7" x14ac:dyDescent="0.25">
      <c r="A1008" s="27"/>
      <c r="B1008" s="6" t="s">
        <v>769</v>
      </c>
      <c r="C1008" s="39" t="s">
        <v>780</v>
      </c>
      <c r="D1008" s="20">
        <v>7</v>
      </c>
      <c r="E1008" s="21">
        <f t="shared" si="25"/>
        <v>3.5790431683735293</v>
      </c>
      <c r="F1008" s="27"/>
      <c r="G1008" s="27"/>
    </row>
    <row r="1009" spans="1:7" x14ac:dyDescent="0.25">
      <c r="A1009" s="27"/>
      <c r="B1009" s="6"/>
      <c r="C1009" s="39"/>
      <c r="D1009" s="27"/>
      <c r="E1009" s="21"/>
      <c r="F1009" s="27"/>
      <c r="G1009" s="27"/>
    </row>
    <row r="1010" spans="1:7" ht="15.75" x14ac:dyDescent="0.25">
      <c r="A1010" s="27"/>
      <c r="B1010" s="102" t="s">
        <v>1380</v>
      </c>
      <c r="C1010" s="39"/>
      <c r="D1010" s="27"/>
      <c r="E1010" s="21"/>
      <c r="F1010" s="27"/>
      <c r="G1010" s="27"/>
    </row>
    <row r="1011" spans="1:7" x14ac:dyDescent="0.25">
      <c r="A1011" s="27"/>
      <c r="B1011" s="6" t="s">
        <v>1379</v>
      </c>
      <c r="C1011" s="39" t="s">
        <v>57</v>
      </c>
      <c r="D1011" s="40">
        <v>150</v>
      </c>
      <c r="E1011" s="21">
        <f t="shared" si="25"/>
        <v>76.693782179432773</v>
      </c>
      <c r="F1011" s="27"/>
      <c r="G1011" s="27"/>
    </row>
    <row r="1012" spans="1:7" x14ac:dyDescent="0.25">
      <c r="A1012" s="27"/>
      <c r="B1012" s="6"/>
      <c r="C1012" s="39"/>
      <c r="D1012" s="27"/>
      <c r="E1012" s="21"/>
      <c r="F1012" s="27"/>
      <c r="G1012" s="27"/>
    </row>
    <row r="1013" spans="1:7" ht="15.75" x14ac:dyDescent="0.25">
      <c r="A1013" s="27"/>
      <c r="B1013" s="105" t="s">
        <v>796</v>
      </c>
      <c r="C1013" s="39"/>
      <c r="D1013" s="27"/>
      <c r="E1013" s="21"/>
      <c r="F1013" s="27"/>
      <c r="G1013" s="27"/>
    </row>
    <row r="1014" spans="1:7" x14ac:dyDescent="0.25">
      <c r="A1014" s="27" t="s">
        <v>1244</v>
      </c>
      <c r="B1014" s="6" t="s">
        <v>795</v>
      </c>
      <c r="C1014" s="39" t="s">
        <v>57</v>
      </c>
      <c r="D1014" s="12">
        <v>20</v>
      </c>
      <c r="E1014" s="21">
        <f t="shared" si="25"/>
        <v>10.22583762392437</v>
      </c>
      <c r="F1014" s="27"/>
      <c r="G1014" s="27"/>
    </row>
    <row r="1015" spans="1:7" x14ac:dyDescent="0.25">
      <c r="A1015" s="27" t="s">
        <v>1248</v>
      </c>
      <c r="B1015" s="6" t="s">
        <v>794</v>
      </c>
      <c r="C1015" s="39" t="s">
        <v>57</v>
      </c>
      <c r="D1015" s="12">
        <v>15</v>
      </c>
      <c r="E1015" s="21">
        <f t="shared" si="25"/>
        <v>7.6693782179432777</v>
      </c>
      <c r="F1015" s="27"/>
      <c r="G1015" s="27"/>
    </row>
    <row r="1016" spans="1:7" x14ac:dyDescent="0.25">
      <c r="A1016" s="27" t="s">
        <v>1247</v>
      </c>
      <c r="B1016" s="6" t="s">
        <v>793</v>
      </c>
      <c r="C1016" s="39" t="s">
        <v>57</v>
      </c>
      <c r="D1016" s="12">
        <v>20</v>
      </c>
      <c r="E1016" s="21">
        <f t="shared" si="25"/>
        <v>10.22583762392437</v>
      </c>
      <c r="F1016" s="27"/>
      <c r="G1016" s="27"/>
    </row>
    <row r="1017" spans="1:7" x14ac:dyDescent="0.25">
      <c r="A1017" s="27" t="s">
        <v>1246</v>
      </c>
      <c r="B1017" s="6" t="s">
        <v>792</v>
      </c>
      <c r="C1017" s="39" t="s">
        <v>57</v>
      </c>
      <c r="D1017" s="12">
        <v>20</v>
      </c>
      <c r="E1017" s="21">
        <f t="shared" si="25"/>
        <v>10.22583762392437</v>
      </c>
      <c r="F1017" s="27"/>
      <c r="G1017" s="27"/>
    </row>
    <row r="1018" spans="1:7" x14ac:dyDescent="0.25">
      <c r="A1018" s="27" t="s">
        <v>1245</v>
      </c>
      <c r="B1018" s="6" t="s">
        <v>791</v>
      </c>
      <c r="C1018" s="39" t="s">
        <v>57</v>
      </c>
      <c r="D1018" s="12">
        <v>40</v>
      </c>
      <c r="E1018" s="21">
        <f t="shared" si="25"/>
        <v>20.45167524784874</v>
      </c>
      <c r="F1018" s="27"/>
      <c r="G1018" s="27"/>
    </row>
    <row r="1019" spans="1:7" x14ac:dyDescent="0.25">
      <c r="A1019" s="27" t="s">
        <v>1242</v>
      </c>
      <c r="B1019" s="6" t="s">
        <v>591</v>
      </c>
      <c r="C1019" s="39" t="s">
        <v>57</v>
      </c>
      <c r="D1019" s="12">
        <v>5</v>
      </c>
      <c r="E1019" s="21">
        <f t="shared" si="25"/>
        <v>2.5564594059810926</v>
      </c>
      <c r="F1019" s="27"/>
      <c r="G1019" s="27"/>
    </row>
    <row r="1020" spans="1:7" x14ac:dyDescent="0.25">
      <c r="A1020" s="27" t="s">
        <v>1243</v>
      </c>
      <c r="B1020" s="6" t="s">
        <v>592</v>
      </c>
      <c r="C1020" s="39" t="s">
        <v>57</v>
      </c>
      <c r="D1020" s="12">
        <v>8</v>
      </c>
      <c r="E1020" s="21">
        <f t="shared" si="25"/>
        <v>4.0903350495697479</v>
      </c>
      <c r="F1020" s="27"/>
      <c r="G1020" s="27"/>
    </row>
    <row r="1021" spans="1:7" x14ac:dyDescent="0.25">
      <c r="A1021" s="27"/>
      <c r="B1021" s="6" t="s">
        <v>658</v>
      </c>
      <c r="C1021" s="39" t="s">
        <v>57</v>
      </c>
      <c r="D1021" s="12">
        <v>25</v>
      </c>
      <c r="E1021" s="21">
        <f t="shared" si="25"/>
        <v>12.782297029905463</v>
      </c>
      <c r="F1021" s="27"/>
      <c r="G1021" s="27"/>
    </row>
    <row r="1022" spans="1:7" x14ac:dyDescent="0.25">
      <c r="A1022" s="27"/>
      <c r="B1022" s="6" t="s">
        <v>790</v>
      </c>
      <c r="C1022" s="39" t="s">
        <v>57</v>
      </c>
      <c r="D1022" s="12">
        <v>40</v>
      </c>
      <c r="E1022" s="21">
        <f t="shared" si="25"/>
        <v>20.45167524784874</v>
      </c>
      <c r="F1022" s="27"/>
      <c r="G1022" s="27"/>
    </row>
    <row r="1023" spans="1:7" x14ac:dyDescent="0.25">
      <c r="A1023" s="27"/>
      <c r="B1023" s="6" t="s">
        <v>789</v>
      </c>
      <c r="C1023" s="39" t="s">
        <v>57</v>
      </c>
      <c r="D1023" s="12">
        <v>25</v>
      </c>
      <c r="E1023" s="21">
        <f t="shared" si="25"/>
        <v>12.782297029905463</v>
      </c>
      <c r="F1023" s="27"/>
      <c r="G1023" s="27"/>
    </row>
    <row r="1024" spans="1:7" x14ac:dyDescent="0.25">
      <c r="A1024" s="27"/>
      <c r="B1024" s="6" t="s">
        <v>788</v>
      </c>
      <c r="C1024" s="39" t="s">
        <v>57</v>
      </c>
      <c r="D1024" s="12">
        <v>40</v>
      </c>
      <c r="E1024" s="21">
        <f t="shared" si="25"/>
        <v>20.45167524784874</v>
      </c>
      <c r="F1024" s="27"/>
      <c r="G1024" s="27"/>
    </row>
    <row r="1025" spans="1:9" x14ac:dyDescent="0.25">
      <c r="A1025" s="27"/>
      <c r="B1025" s="6" t="s">
        <v>787</v>
      </c>
      <c r="C1025" s="39" t="s">
        <v>57</v>
      </c>
      <c r="D1025" s="12">
        <v>10</v>
      </c>
      <c r="E1025" s="21">
        <f t="shared" si="25"/>
        <v>5.1129188119621851</v>
      </c>
      <c r="F1025" s="27"/>
      <c r="G1025" s="27"/>
    </row>
    <row r="1026" spans="1:9" x14ac:dyDescent="0.25">
      <c r="A1026" s="27"/>
      <c r="B1026" s="6" t="s">
        <v>786</v>
      </c>
      <c r="C1026" s="39" t="s">
        <v>620</v>
      </c>
      <c r="D1026" s="12">
        <v>50</v>
      </c>
      <c r="E1026" s="21">
        <f t="shared" si="25"/>
        <v>25.564594059810926</v>
      </c>
      <c r="F1026" s="27"/>
      <c r="G1026" s="27"/>
    </row>
    <row r="1027" spans="1:9" x14ac:dyDescent="0.25">
      <c r="A1027" s="27"/>
      <c r="B1027" s="6" t="s">
        <v>785</v>
      </c>
      <c r="C1027" s="39" t="s">
        <v>57</v>
      </c>
      <c r="D1027" s="5">
        <v>100</v>
      </c>
      <c r="E1027" s="21">
        <f t="shared" si="25"/>
        <v>51.129188119621851</v>
      </c>
      <c r="F1027" s="27"/>
      <c r="G1027" s="27"/>
    </row>
    <row r="1028" spans="1:9" x14ac:dyDescent="0.25">
      <c r="A1028" s="27" t="s">
        <v>1241</v>
      </c>
      <c r="B1028" s="6" t="s">
        <v>784</v>
      </c>
      <c r="C1028" s="39" t="s">
        <v>57</v>
      </c>
      <c r="D1028" s="5">
        <v>61</v>
      </c>
      <c r="E1028" s="21">
        <f t="shared" si="25"/>
        <v>31.188804752969329</v>
      </c>
      <c r="F1028" s="27"/>
      <c r="G1028" s="27"/>
    </row>
    <row r="1029" spans="1:9" x14ac:dyDescent="0.25">
      <c r="A1029" s="27"/>
      <c r="B1029" s="6" t="s">
        <v>783</v>
      </c>
      <c r="C1029" s="39" t="s">
        <v>57</v>
      </c>
      <c r="D1029" s="5">
        <v>36</v>
      </c>
      <c r="E1029" s="21">
        <f t="shared" si="25"/>
        <v>18.406507723063864</v>
      </c>
      <c r="F1029" s="27"/>
      <c r="G1029" s="27"/>
    </row>
    <row r="1030" spans="1:9" ht="30" x14ac:dyDescent="0.25">
      <c r="A1030" s="27"/>
      <c r="B1030" s="6" t="s">
        <v>782</v>
      </c>
      <c r="C1030" s="39" t="s">
        <v>57</v>
      </c>
      <c r="D1030" s="5">
        <v>30</v>
      </c>
      <c r="E1030" s="21">
        <f t="shared" si="25"/>
        <v>15.338756435886555</v>
      </c>
      <c r="F1030" s="27"/>
      <c r="G1030" s="27"/>
    </row>
    <row r="1031" spans="1:9" x14ac:dyDescent="0.25">
      <c r="A1031" s="27"/>
      <c r="B1031" s="6" t="s">
        <v>781</v>
      </c>
      <c r="C1031" s="39" t="s">
        <v>57</v>
      </c>
      <c r="D1031" s="5">
        <v>24</v>
      </c>
      <c r="E1031" s="21">
        <f t="shared" si="25"/>
        <v>12.271005148709245</v>
      </c>
      <c r="F1031" s="27"/>
      <c r="G1031" s="27"/>
    </row>
    <row r="1032" spans="1:9" x14ac:dyDescent="0.25">
      <c r="A1032" s="27"/>
      <c r="B1032" s="6"/>
      <c r="C1032" s="39"/>
      <c r="D1032" s="27"/>
      <c r="E1032" s="27"/>
      <c r="F1032" s="27"/>
      <c r="G1032" s="27"/>
    </row>
    <row r="1033" spans="1:9" ht="15.75" x14ac:dyDescent="0.25">
      <c r="A1033" s="27"/>
      <c r="B1033" s="102" t="s">
        <v>817</v>
      </c>
      <c r="C1033" s="39"/>
      <c r="D1033" s="27"/>
      <c r="E1033" s="27"/>
      <c r="F1033" s="27"/>
      <c r="G1033" s="27"/>
    </row>
    <row r="1034" spans="1:9" ht="15.75" x14ac:dyDescent="0.25">
      <c r="A1034" s="27"/>
      <c r="B1034" s="97" t="s">
        <v>816</v>
      </c>
      <c r="C1034" s="39"/>
      <c r="D1034" s="27"/>
      <c r="E1034" s="27"/>
      <c r="F1034" s="27"/>
      <c r="G1034" s="27"/>
    </row>
    <row r="1035" spans="1:9" ht="30" x14ac:dyDescent="0.25">
      <c r="A1035" s="27" t="s">
        <v>1172</v>
      </c>
      <c r="B1035" s="98" t="s">
        <v>815</v>
      </c>
      <c r="C1035" s="39" t="s">
        <v>57</v>
      </c>
      <c r="D1035" s="30" t="s">
        <v>824</v>
      </c>
      <c r="E1035" s="30">
        <v>511.29188119621847</v>
      </c>
      <c r="F1035" s="27"/>
      <c r="G1035" s="27"/>
      <c r="I1035" s="140"/>
    </row>
    <row r="1036" spans="1:9" x14ac:dyDescent="0.25">
      <c r="A1036" s="27" t="s">
        <v>1249</v>
      </c>
      <c r="B1036" s="98" t="s">
        <v>814</v>
      </c>
      <c r="C1036" s="39" t="s">
        <v>826</v>
      </c>
      <c r="D1036" s="30" t="s">
        <v>822</v>
      </c>
      <c r="E1036" s="30">
        <v>10.22583762392437</v>
      </c>
      <c r="F1036" s="27"/>
      <c r="G1036" s="27"/>
      <c r="I1036" s="140"/>
    </row>
    <row r="1037" spans="1:9" x14ac:dyDescent="0.25">
      <c r="A1037" s="27" t="s">
        <v>1167</v>
      </c>
      <c r="B1037" s="98" t="s">
        <v>813</v>
      </c>
      <c r="C1037" s="39" t="s">
        <v>826</v>
      </c>
      <c r="D1037" s="30" t="s">
        <v>822</v>
      </c>
      <c r="E1037" s="30">
        <v>10.22583762392437</v>
      </c>
      <c r="F1037" s="27"/>
      <c r="G1037" s="27"/>
      <c r="I1037" s="140"/>
    </row>
    <row r="1038" spans="1:9" x14ac:dyDescent="0.25">
      <c r="A1038" s="27"/>
      <c r="B1038" s="98" t="s">
        <v>812</v>
      </c>
      <c r="C1038" s="39" t="s">
        <v>57</v>
      </c>
      <c r="D1038" s="30" t="s">
        <v>818</v>
      </c>
      <c r="E1038" s="30">
        <v>51.129188119621851</v>
      </c>
      <c r="F1038" s="27"/>
      <c r="G1038" s="27"/>
      <c r="I1038" s="140"/>
    </row>
    <row r="1039" spans="1:9" ht="15.75" x14ac:dyDescent="0.25">
      <c r="A1039" s="27"/>
      <c r="B1039" s="99" t="s">
        <v>811</v>
      </c>
      <c r="C1039" s="39"/>
      <c r="D1039" s="31"/>
      <c r="E1039" s="31"/>
      <c r="F1039" s="27"/>
      <c r="G1039" s="27"/>
      <c r="I1039" s="140"/>
    </row>
    <row r="1040" spans="1:9" ht="30" x14ac:dyDescent="0.25">
      <c r="A1040" s="27"/>
      <c r="B1040" s="98" t="s">
        <v>810</v>
      </c>
      <c r="C1040" s="39"/>
      <c r="D1040" s="31"/>
      <c r="E1040" s="31"/>
      <c r="F1040" s="27"/>
      <c r="G1040" s="27"/>
      <c r="I1040" s="140"/>
    </row>
    <row r="1041" spans="1:10" x14ac:dyDescent="0.25">
      <c r="A1041" s="27"/>
      <c r="B1041" s="98" t="s">
        <v>809</v>
      </c>
      <c r="C1041" s="39" t="s">
        <v>57</v>
      </c>
      <c r="D1041" s="30" t="s">
        <v>823</v>
      </c>
      <c r="E1041" s="30">
        <v>40.903350495697481</v>
      </c>
      <c r="F1041" s="27"/>
      <c r="G1041" s="27"/>
      <c r="I1041" s="140"/>
    </row>
    <row r="1042" spans="1:10" x14ac:dyDescent="0.25">
      <c r="A1042" s="27"/>
      <c r="B1042" s="98" t="s">
        <v>808</v>
      </c>
      <c r="C1042" s="39" t="s">
        <v>57</v>
      </c>
      <c r="D1042" s="30" t="s">
        <v>819</v>
      </c>
      <c r="E1042" s="30">
        <v>30.677512871773111</v>
      </c>
      <c r="F1042" s="27"/>
      <c r="G1042" s="27"/>
      <c r="I1042" s="140"/>
    </row>
    <row r="1043" spans="1:10" ht="30" x14ac:dyDescent="0.25">
      <c r="A1043" s="27"/>
      <c r="B1043" s="98" t="s">
        <v>807</v>
      </c>
      <c r="C1043" s="39"/>
      <c r="D1043" s="31"/>
      <c r="E1043" s="31"/>
      <c r="F1043" s="27"/>
      <c r="G1043" s="27"/>
      <c r="I1043" s="140"/>
    </row>
    <row r="1044" spans="1:10" x14ac:dyDescent="0.25">
      <c r="A1044" s="27"/>
      <c r="B1044" s="98" t="s">
        <v>802</v>
      </c>
      <c r="C1044" s="39" t="s">
        <v>57</v>
      </c>
      <c r="D1044" s="30" t="s">
        <v>822</v>
      </c>
      <c r="E1044" s="30">
        <v>10.22583762392437</v>
      </c>
      <c r="F1044" s="27"/>
      <c r="G1044" s="27"/>
      <c r="I1044" s="140"/>
      <c r="J1044" s="141"/>
    </row>
    <row r="1045" spans="1:10" x14ac:dyDescent="0.25">
      <c r="A1045" s="27"/>
      <c r="B1045" s="98" t="s">
        <v>801</v>
      </c>
      <c r="C1045" s="39" t="s">
        <v>57</v>
      </c>
      <c r="D1045" s="30" t="s">
        <v>618</v>
      </c>
      <c r="E1045" s="30">
        <v>15.338756435886555</v>
      </c>
      <c r="F1045" s="27"/>
      <c r="G1045" s="27"/>
      <c r="I1045" s="140"/>
      <c r="J1045" s="141"/>
    </row>
    <row r="1046" spans="1:10" x14ac:dyDescent="0.25">
      <c r="A1046" s="27"/>
      <c r="B1046" s="98" t="s">
        <v>800</v>
      </c>
      <c r="C1046" s="39" t="s">
        <v>57</v>
      </c>
      <c r="D1046" s="30" t="s">
        <v>821</v>
      </c>
      <c r="E1046" s="30">
        <v>20.45167524784874</v>
      </c>
      <c r="F1046" s="27"/>
      <c r="G1046" s="27"/>
      <c r="I1046" s="140"/>
      <c r="J1046" s="141"/>
    </row>
    <row r="1047" spans="1:10" x14ac:dyDescent="0.25">
      <c r="A1047" s="27"/>
      <c r="B1047" s="98" t="s">
        <v>806</v>
      </c>
      <c r="C1047" s="39" t="s">
        <v>57</v>
      </c>
      <c r="D1047" s="30" t="s">
        <v>820</v>
      </c>
      <c r="E1047" s="30">
        <v>25.564594059810926</v>
      </c>
      <c r="F1047" s="27"/>
      <c r="G1047" s="27"/>
      <c r="I1047" s="140"/>
      <c r="J1047" s="141"/>
    </row>
    <row r="1048" spans="1:10" x14ac:dyDescent="0.25">
      <c r="A1048" s="27"/>
      <c r="B1048" s="98" t="s">
        <v>805</v>
      </c>
      <c r="C1048" s="39" t="s">
        <v>57</v>
      </c>
      <c r="D1048" s="30" t="s">
        <v>822</v>
      </c>
      <c r="E1048" s="30">
        <v>10.22583762392437</v>
      </c>
      <c r="F1048" s="27"/>
      <c r="G1048" s="27"/>
      <c r="I1048" s="140"/>
      <c r="J1048" s="141"/>
    </row>
    <row r="1049" spans="1:10" ht="15.75" x14ac:dyDescent="0.25">
      <c r="A1049" s="27"/>
      <c r="B1049" s="99" t="s">
        <v>804</v>
      </c>
      <c r="C1049" s="39"/>
      <c r="D1049" s="31"/>
      <c r="E1049" s="31"/>
      <c r="F1049" s="27"/>
      <c r="G1049" s="27"/>
      <c r="I1049" s="140"/>
      <c r="J1049" s="142"/>
    </row>
    <row r="1050" spans="1:10" ht="30" x14ac:dyDescent="0.25">
      <c r="A1050" s="27"/>
      <c r="B1050" s="98" t="s">
        <v>803</v>
      </c>
      <c r="C1050" s="39"/>
      <c r="D1050" s="31"/>
      <c r="E1050" s="31"/>
      <c r="F1050" s="27"/>
      <c r="G1050" s="27"/>
      <c r="I1050" s="140"/>
      <c r="J1050" s="142"/>
    </row>
    <row r="1051" spans="1:10" x14ac:dyDescent="0.25">
      <c r="A1051" s="27"/>
      <c r="B1051" s="98" t="s">
        <v>802</v>
      </c>
      <c r="C1051" s="39" t="s">
        <v>57</v>
      </c>
      <c r="D1051" s="30" t="s">
        <v>821</v>
      </c>
      <c r="E1051" s="30">
        <v>20.45167524784874</v>
      </c>
      <c r="F1051" s="27"/>
      <c r="G1051" s="27"/>
      <c r="I1051" s="140"/>
      <c r="J1051" s="141"/>
    </row>
    <row r="1052" spans="1:10" x14ac:dyDescent="0.25">
      <c r="A1052" s="27"/>
      <c r="B1052" s="98" t="s">
        <v>801</v>
      </c>
      <c r="C1052" s="39" t="s">
        <v>57</v>
      </c>
      <c r="D1052" s="30" t="s">
        <v>820</v>
      </c>
      <c r="E1052" s="30">
        <v>25.564594059810926</v>
      </c>
      <c r="F1052" s="27"/>
      <c r="G1052" s="27"/>
      <c r="I1052" s="140"/>
      <c r="J1052" s="141"/>
    </row>
    <row r="1053" spans="1:10" x14ac:dyDescent="0.25">
      <c r="A1053" s="27"/>
      <c r="B1053" s="98" t="s">
        <v>800</v>
      </c>
      <c r="C1053" s="39" t="s">
        <v>57</v>
      </c>
      <c r="D1053" s="30" t="s">
        <v>819</v>
      </c>
      <c r="E1053" s="30">
        <v>30.677512871773111</v>
      </c>
      <c r="F1053" s="27"/>
      <c r="G1053" s="27"/>
      <c r="I1053" s="140"/>
      <c r="J1053" s="141"/>
    </row>
    <row r="1054" spans="1:10" x14ac:dyDescent="0.25">
      <c r="A1054" s="27"/>
      <c r="B1054" s="98" t="s">
        <v>799</v>
      </c>
      <c r="C1054" s="39" t="s">
        <v>57</v>
      </c>
      <c r="D1054" s="30" t="s">
        <v>818</v>
      </c>
      <c r="E1054" s="30">
        <v>51.129188119621851</v>
      </c>
      <c r="F1054" s="27"/>
      <c r="G1054" s="27"/>
      <c r="J1054" s="141"/>
    </row>
    <row r="1055" spans="1:10" ht="30" x14ac:dyDescent="0.25">
      <c r="A1055" s="27"/>
      <c r="B1055" s="98" t="s">
        <v>1509</v>
      </c>
      <c r="C1055" s="39" t="s">
        <v>57</v>
      </c>
      <c r="D1055" s="30" t="s">
        <v>822</v>
      </c>
      <c r="E1055" s="30">
        <v>10.22583762392437</v>
      </c>
      <c r="F1055" s="27"/>
      <c r="G1055" s="27"/>
      <c r="J1055" s="141"/>
    </row>
    <row r="1056" spans="1:10" x14ac:dyDescent="0.25">
      <c r="A1056" s="27"/>
      <c r="B1056" s="98" t="s">
        <v>798</v>
      </c>
      <c r="C1056" s="39" t="s">
        <v>57</v>
      </c>
      <c r="D1056" s="30" t="s">
        <v>618</v>
      </c>
      <c r="E1056" s="30">
        <v>15.338756435886555</v>
      </c>
      <c r="F1056" s="27"/>
      <c r="G1056" s="27"/>
      <c r="J1056" s="141"/>
    </row>
    <row r="1057" spans="1:10" x14ac:dyDescent="0.25">
      <c r="A1057" s="27"/>
      <c r="B1057" s="89" t="s">
        <v>797</v>
      </c>
      <c r="C1057" s="39" t="s">
        <v>57</v>
      </c>
      <c r="D1057" s="28" t="s">
        <v>618</v>
      </c>
      <c r="E1057" s="28">
        <v>15.338756435886555</v>
      </c>
      <c r="F1057" s="27"/>
      <c r="G1057" s="27"/>
      <c r="J1057" s="70"/>
    </row>
    <row r="1058" spans="1:10" x14ac:dyDescent="0.25">
      <c r="A1058" s="27"/>
      <c r="B1058" s="11" t="s">
        <v>370</v>
      </c>
      <c r="C1058" s="10" t="s">
        <v>57</v>
      </c>
      <c r="D1058" s="28" t="s">
        <v>823</v>
      </c>
      <c r="E1058" s="28">
        <v>40.903350495697481</v>
      </c>
      <c r="F1058" s="27"/>
      <c r="G1058" s="27"/>
      <c r="J1058" s="70"/>
    </row>
    <row r="1059" spans="1:10" x14ac:dyDescent="0.25">
      <c r="A1059" s="27"/>
      <c r="B1059" s="11"/>
      <c r="C1059" s="10"/>
      <c r="D1059" s="28"/>
      <c r="E1059" s="28"/>
      <c r="F1059" s="27"/>
      <c r="G1059" s="27"/>
      <c r="J1059" s="57"/>
    </row>
    <row r="1060" spans="1:10" x14ac:dyDescent="0.25">
      <c r="A1060" s="27"/>
      <c r="B1060" s="25" t="s">
        <v>2108</v>
      </c>
      <c r="C1060" s="10"/>
      <c r="D1060" s="28"/>
      <c r="E1060" s="28"/>
      <c r="F1060" s="27"/>
      <c r="G1060" s="27"/>
    </row>
    <row r="1061" spans="1:10" x14ac:dyDescent="0.25">
      <c r="A1061" s="27"/>
      <c r="B1061" s="11" t="s">
        <v>2109</v>
      </c>
      <c r="C1061" s="10" t="s">
        <v>57</v>
      </c>
      <c r="D1061" s="28">
        <v>200</v>
      </c>
      <c r="E1061" s="28">
        <f>D1061/1.95583</f>
        <v>102.2583762392437</v>
      </c>
      <c r="F1061" s="27"/>
      <c r="G1061" s="27"/>
    </row>
    <row r="1062" spans="1:10" x14ac:dyDescent="0.25">
      <c r="A1062" s="27"/>
      <c r="B1062" s="11"/>
      <c r="C1062" s="10"/>
      <c r="D1062" s="28"/>
      <c r="E1062" s="28"/>
      <c r="F1062" s="27"/>
      <c r="G1062" s="27"/>
    </row>
    <row r="1063" spans="1:10" x14ac:dyDescent="0.25">
      <c r="A1063" s="27"/>
      <c r="B1063" s="29" t="s">
        <v>827</v>
      </c>
      <c r="C1063" s="39"/>
      <c r="D1063" s="27"/>
      <c r="E1063" s="28"/>
      <c r="F1063" s="27"/>
      <c r="G1063" s="27"/>
    </row>
    <row r="1064" spans="1:10" x14ac:dyDescent="0.25">
      <c r="A1064" s="27"/>
      <c r="B1064" s="33" t="s">
        <v>828</v>
      </c>
      <c r="C1064" s="39"/>
      <c r="D1064" s="27"/>
      <c r="E1064" s="28"/>
      <c r="F1064" s="27"/>
      <c r="G1064" s="27"/>
    </row>
    <row r="1065" spans="1:10" x14ac:dyDescent="0.25">
      <c r="A1065" s="27"/>
      <c r="B1065" s="6" t="s">
        <v>1372</v>
      </c>
      <c r="C1065" s="39" t="s">
        <v>829</v>
      </c>
      <c r="D1065" s="40">
        <v>500</v>
      </c>
      <c r="E1065" s="28">
        <f t="shared" ref="E1065:E1103" si="26">D1065/1.95583</f>
        <v>255.64594059810923</v>
      </c>
      <c r="F1065" s="27"/>
      <c r="G1065" s="27"/>
    </row>
    <row r="1066" spans="1:10" x14ac:dyDescent="0.25">
      <c r="A1066" s="27"/>
      <c r="B1066" s="6" t="s">
        <v>1371</v>
      </c>
      <c r="C1066" s="39" t="s">
        <v>829</v>
      </c>
      <c r="D1066" s="40">
        <v>900</v>
      </c>
      <c r="E1066" s="28">
        <f t="shared" si="26"/>
        <v>460.16269307659667</v>
      </c>
      <c r="F1066" s="27"/>
      <c r="G1066" s="27"/>
    </row>
    <row r="1067" spans="1:10" x14ac:dyDescent="0.25">
      <c r="A1067" s="27"/>
      <c r="B1067" s="6"/>
      <c r="C1067" s="39"/>
      <c r="D1067" s="27"/>
      <c r="E1067" s="28"/>
      <c r="F1067" s="27"/>
      <c r="G1067" s="27"/>
    </row>
    <row r="1068" spans="1:10" x14ac:dyDescent="0.25">
      <c r="A1068" s="27"/>
      <c r="B1068" s="33" t="s">
        <v>830</v>
      </c>
      <c r="C1068" s="39"/>
      <c r="D1068" s="27"/>
      <c r="E1068" s="28"/>
      <c r="F1068" s="27"/>
      <c r="G1068" s="27"/>
    </row>
    <row r="1069" spans="1:10" x14ac:dyDescent="0.25">
      <c r="A1069" s="27"/>
      <c r="B1069" s="6" t="s">
        <v>1372</v>
      </c>
      <c r="C1069" s="39" t="s">
        <v>829</v>
      </c>
      <c r="D1069" s="40">
        <v>500</v>
      </c>
      <c r="E1069" s="28">
        <f t="shared" si="26"/>
        <v>255.64594059810923</v>
      </c>
      <c r="F1069" s="27"/>
      <c r="G1069" s="27"/>
    </row>
    <row r="1070" spans="1:10" x14ac:dyDescent="0.25">
      <c r="A1070" s="27"/>
      <c r="B1070" s="6" t="s">
        <v>1371</v>
      </c>
      <c r="C1070" s="39" t="s">
        <v>829</v>
      </c>
      <c r="D1070" s="40">
        <v>900</v>
      </c>
      <c r="E1070" s="28">
        <f t="shared" si="26"/>
        <v>460.16269307659667</v>
      </c>
      <c r="F1070" s="27"/>
      <c r="G1070" s="27"/>
    </row>
    <row r="1071" spans="1:10" x14ac:dyDescent="0.25">
      <c r="A1071" s="27"/>
      <c r="B1071" s="6"/>
      <c r="C1071" s="39"/>
      <c r="D1071" s="27"/>
      <c r="E1071" s="28"/>
      <c r="F1071" s="27"/>
      <c r="G1071" s="27"/>
    </row>
    <row r="1072" spans="1:10" x14ac:dyDescent="0.25">
      <c r="A1072" s="27"/>
      <c r="B1072" s="33" t="s">
        <v>831</v>
      </c>
      <c r="C1072" s="39"/>
      <c r="D1072" s="27"/>
      <c r="E1072" s="28"/>
      <c r="F1072" s="27"/>
      <c r="G1072" s="27"/>
    </row>
    <row r="1073" spans="1:7" x14ac:dyDescent="0.25">
      <c r="A1073" s="27"/>
      <c r="B1073" s="6" t="s">
        <v>1372</v>
      </c>
      <c r="C1073" s="39" t="s">
        <v>829</v>
      </c>
      <c r="D1073" s="40">
        <v>500</v>
      </c>
      <c r="E1073" s="28">
        <f t="shared" si="26"/>
        <v>255.64594059810923</v>
      </c>
      <c r="F1073" s="27"/>
      <c r="G1073" s="27"/>
    </row>
    <row r="1074" spans="1:7" x14ac:dyDescent="0.25">
      <c r="A1074" s="27"/>
      <c r="B1074" s="6" t="s">
        <v>1371</v>
      </c>
      <c r="C1074" s="39" t="s">
        <v>829</v>
      </c>
      <c r="D1074" s="40">
        <v>900</v>
      </c>
      <c r="E1074" s="28">
        <f t="shared" si="26"/>
        <v>460.16269307659667</v>
      </c>
      <c r="F1074" s="27"/>
      <c r="G1074" s="27"/>
    </row>
    <row r="1075" spans="1:7" ht="18.75" customHeight="1" x14ac:dyDescent="0.25">
      <c r="A1075" s="27"/>
      <c r="B1075" s="33" t="s">
        <v>832</v>
      </c>
      <c r="C1075" s="39"/>
      <c r="D1075" s="27"/>
      <c r="E1075" s="28"/>
      <c r="F1075" s="27"/>
      <c r="G1075" s="27"/>
    </row>
    <row r="1076" spans="1:7" ht="14.25" customHeight="1" x14ac:dyDescent="0.25">
      <c r="A1076" s="27"/>
      <c r="B1076" s="6" t="s">
        <v>1372</v>
      </c>
      <c r="C1076" s="39" t="s">
        <v>829</v>
      </c>
      <c r="D1076" s="32">
        <v>300</v>
      </c>
      <c r="E1076" s="28">
        <f t="shared" si="26"/>
        <v>153.38756435886555</v>
      </c>
      <c r="F1076" s="27"/>
      <c r="G1076" s="27"/>
    </row>
    <row r="1077" spans="1:7" x14ac:dyDescent="0.25">
      <c r="A1077" s="27"/>
      <c r="B1077" s="6"/>
      <c r="C1077" s="39"/>
      <c r="D1077" s="27"/>
      <c r="E1077" s="28"/>
      <c r="F1077" s="27"/>
      <c r="G1077" s="27"/>
    </row>
    <row r="1078" spans="1:7" x14ac:dyDescent="0.25">
      <c r="A1078" s="27"/>
      <c r="B1078" s="33" t="s">
        <v>833</v>
      </c>
      <c r="C1078" s="39"/>
      <c r="D1078" s="27"/>
      <c r="E1078" s="28"/>
      <c r="F1078" s="27"/>
      <c r="G1078" s="27"/>
    </row>
    <row r="1079" spans="1:7" x14ac:dyDescent="0.25">
      <c r="A1079" s="27"/>
      <c r="B1079" s="6" t="s">
        <v>1372</v>
      </c>
      <c r="C1079" s="39" t="s">
        <v>829</v>
      </c>
      <c r="D1079" s="40">
        <v>500</v>
      </c>
      <c r="E1079" s="28">
        <f t="shared" si="26"/>
        <v>255.64594059810923</v>
      </c>
      <c r="F1079" s="27"/>
      <c r="G1079" s="27"/>
    </row>
    <row r="1080" spans="1:7" x14ac:dyDescent="0.25">
      <c r="A1080" s="27"/>
      <c r="B1080" s="6" t="s">
        <v>1371</v>
      </c>
      <c r="C1080" s="39" t="s">
        <v>829</v>
      </c>
      <c r="D1080" s="40">
        <v>900</v>
      </c>
      <c r="E1080" s="28">
        <f t="shared" si="26"/>
        <v>460.16269307659667</v>
      </c>
      <c r="F1080" s="27"/>
      <c r="G1080" s="27"/>
    </row>
    <row r="1081" spans="1:7" x14ac:dyDescent="0.25">
      <c r="A1081" s="27"/>
      <c r="B1081" s="6"/>
      <c r="C1081" s="39"/>
      <c r="D1081" s="27"/>
      <c r="E1081" s="28"/>
      <c r="F1081" s="27"/>
      <c r="G1081" s="27"/>
    </row>
    <row r="1082" spans="1:7" x14ac:dyDescent="0.25">
      <c r="A1082" s="27"/>
      <c r="B1082" s="33" t="s">
        <v>834</v>
      </c>
      <c r="C1082" s="39"/>
      <c r="D1082" s="27"/>
      <c r="E1082" s="28"/>
      <c r="F1082" s="27"/>
      <c r="G1082" s="27"/>
    </row>
    <row r="1083" spans="1:7" x14ac:dyDescent="0.25">
      <c r="A1083" s="27"/>
      <c r="B1083" s="6" t="s">
        <v>1372</v>
      </c>
      <c r="C1083" s="39" t="s">
        <v>829</v>
      </c>
      <c r="D1083" s="40">
        <v>500</v>
      </c>
      <c r="E1083" s="28">
        <f t="shared" si="26"/>
        <v>255.64594059810923</v>
      </c>
      <c r="F1083" s="27"/>
      <c r="G1083" s="27"/>
    </row>
    <row r="1084" spans="1:7" x14ac:dyDescent="0.25">
      <c r="A1084" s="27"/>
      <c r="B1084" s="6" t="s">
        <v>1371</v>
      </c>
      <c r="C1084" s="39" t="s">
        <v>829</v>
      </c>
      <c r="D1084" s="40">
        <v>900</v>
      </c>
      <c r="E1084" s="28">
        <f t="shared" si="26"/>
        <v>460.16269307659667</v>
      </c>
      <c r="F1084" s="27"/>
      <c r="G1084" s="27"/>
    </row>
    <row r="1085" spans="1:7" x14ac:dyDescent="0.25">
      <c r="A1085" s="27"/>
      <c r="B1085" s="6"/>
      <c r="C1085" s="39"/>
      <c r="D1085" s="27"/>
      <c r="E1085" s="28"/>
      <c r="F1085" s="27"/>
      <c r="G1085" s="27"/>
    </row>
    <row r="1086" spans="1:7" x14ac:dyDescent="0.25">
      <c r="A1086" s="27"/>
      <c r="B1086" s="33" t="s">
        <v>835</v>
      </c>
      <c r="C1086" s="39"/>
      <c r="D1086" s="27"/>
      <c r="E1086" s="28"/>
      <c r="F1086" s="27"/>
      <c r="G1086" s="27"/>
    </row>
    <row r="1087" spans="1:7" x14ac:dyDescent="0.25">
      <c r="A1087" s="27"/>
      <c r="B1087" s="6" t="s">
        <v>1372</v>
      </c>
      <c r="C1087" s="39" t="s">
        <v>829</v>
      </c>
      <c r="D1087" s="40">
        <v>100</v>
      </c>
      <c r="E1087" s="28">
        <f t="shared" si="26"/>
        <v>51.129188119621851</v>
      </c>
      <c r="F1087" s="27"/>
      <c r="G1087" s="27"/>
    </row>
    <row r="1088" spans="1:7" x14ac:dyDescent="0.25">
      <c r="A1088" s="27"/>
      <c r="B1088" s="6" t="s">
        <v>1371</v>
      </c>
      <c r="C1088" s="39" t="s">
        <v>829</v>
      </c>
      <c r="D1088" s="40">
        <v>500</v>
      </c>
      <c r="E1088" s="28">
        <f t="shared" si="26"/>
        <v>255.64594059810923</v>
      </c>
      <c r="F1088" s="27"/>
      <c r="G1088" s="27"/>
    </row>
    <row r="1089" spans="1:7" x14ac:dyDescent="0.25">
      <c r="A1089" s="27"/>
      <c r="B1089" s="6"/>
      <c r="C1089" s="39"/>
      <c r="D1089" s="27"/>
      <c r="E1089" s="28"/>
      <c r="F1089" s="27"/>
      <c r="G1089" s="27"/>
    </row>
    <row r="1090" spans="1:7" x14ac:dyDescent="0.25">
      <c r="A1090" s="27"/>
      <c r="B1090" s="33" t="s">
        <v>836</v>
      </c>
      <c r="C1090" s="39"/>
      <c r="D1090" s="27"/>
      <c r="E1090" s="28"/>
      <c r="F1090" s="27"/>
      <c r="G1090" s="27"/>
    </row>
    <row r="1091" spans="1:7" x14ac:dyDescent="0.25">
      <c r="A1091" s="27"/>
      <c r="B1091" s="6" t="s">
        <v>1372</v>
      </c>
      <c r="C1091" s="39" t="s">
        <v>829</v>
      </c>
      <c r="D1091" s="40">
        <v>500</v>
      </c>
      <c r="E1091" s="28">
        <f t="shared" si="26"/>
        <v>255.64594059810923</v>
      </c>
      <c r="F1091" s="27"/>
      <c r="G1091" s="27"/>
    </row>
    <row r="1092" spans="1:7" x14ac:dyDescent="0.25">
      <c r="A1092" s="27"/>
      <c r="B1092" s="6" t="s">
        <v>1371</v>
      </c>
      <c r="C1092" s="39" t="s">
        <v>829</v>
      </c>
      <c r="D1092" s="40">
        <v>900</v>
      </c>
      <c r="E1092" s="28">
        <f t="shared" si="26"/>
        <v>460.16269307659667</v>
      </c>
      <c r="F1092" s="27"/>
      <c r="G1092" s="27"/>
    </row>
    <row r="1093" spans="1:7" x14ac:dyDescent="0.25">
      <c r="A1093" s="27"/>
      <c r="B1093" s="6"/>
      <c r="C1093" s="39"/>
      <c r="D1093" s="40"/>
      <c r="E1093" s="28"/>
      <c r="F1093" s="27"/>
      <c r="G1093" s="27"/>
    </row>
    <row r="1094" spans="1:7" x14ac:dyDescent="0.25">
      <c r="A1094" s="27"/>
      <c r="B1094" s="33" t="s">
        <v>837</v>
      </c>
      <c r="C1094" s="39"/>
      <c r="D1094" s="27"/>
      <c r="E1094" s="28"/>
      <c r="F1094" s="27"/>
      <c r="G1094" s="27"/>
    </row>
    <row r="1095" spans="1:7" x14ac:dyDescent="0.25">
      <c r="A1095" s="27"/>
      <c r="B1095" s="6" t="s">
        <v>1372</v>
      </c>
      <c r="C1095" s="39" t="s">
        <v>829</v>
      </c>
      <c r="D1095" s="40">
        <v>500</v>
      </c>
      <c r="E1095" s="28">
        <f t="shared" si="26"/>
        <v>255.64594059810923</v>
      </c>
      <c r="F1095" s="27"/>
      <c r="G1095" s="27"/>
    </row>
    <row r="1096" spans="1:7" x14ac:dyDescent="0.25">
      <c r="A1096" s="27"/>
      <c r="B1096" s="6" t="s">
        <v>1371</v>
      </c>
      <c r="C1096" s="39" t="s">
        <v>829</v>
      </c>
      <c r="D1096" s="40">
        <v>900</v>
      </c>
      <c r="E1096" s="28">
        <f t="shared" si="26"/>
        <v>460.16269307659667</v>
      </c>
      <c r="F1096" s="27"/>
      <c r="G1096" s="27"/>
    </row>
    <row r="1097" spans="1:7" x14ac:dyDescent="0.25">
      <c r="A1097" s="27"/>
      <c r="B1097" s="6"/>
      <c r="C1097" s="39"/>
      <c r="D1097" s="40"/>
      <c r="E1097" s="28"/>
      <c r="F1097" s="27"/>
      <c r="G1097" s="27"/>
    </row>
    <row r="1098" spans="1:7" ht="18" customHeight="1" x14ac:dyDescent="0.25">
      <c r="A1098" s="27"/>
      <c r="B1098" s="41" t="s">
        <v>2078</v>
      </c>
      <c r="C1098" s="39"/>
      <c r="D1098" s="27"/>
      <c r="E1098" s="28"/>
      <c r="F1098" s="27"/>
      <c r="G1098" s="27"/>
    </row>
    <row r="1099" spans="1:7" x14ac:dyDescent="0.25">
      <c r="A1099" s="27"/>
      <c r="B1099" s="6" t="s">
        <v>1369</v>
      </c>
      <c r="C1099" s="39" t="s">
        <v>829</v>
      </c>
      <c r="D1099" s="4">
        <v>160</v>
      </c>
      <c r="E1099" s="28">
        <f t="shared" si="26"/>
        <v>81.806700991394962</v>
      </c>
      <c r="F1099" s="27"/>
      <c r="G1099" s="27"/>
    </row>
    <row r="1100" spans="1:7" x14ac:dyDescent="0.25">
      <c r="A1100" s="27"/>
      <c r="B1100" s="6"/>
      <c r="C1100" s="39"/>
      <c r="D1100" s="4"/>
      <c r="E1100" s="28"/>
      <c r="F1100" s="27"/>
      <c r="G1100" s="27"/>
    </row>
    <row r="1101" spans="1:7" x14ac:dyDescent="0.25">
      <c r="A1101" s="27"/>
      <c r="B1101" s="33" t="s">
        <v>839</v>
      </c>
      <c r="C1101" s="39"/>
      <c r="D1101" s="4"/>
      <c r="E1101" s="28"/>
      <c r="F1101" s="27"/>
      <c r="G1101" s="27"/>
    </row>
    <row r="1102" spans="1:7" ht="18.75" customHeight="1" x14ac:dyDescent="0.25">
      <c r="A1102" s="27"/>
      <c r="B1102" s="6" t="s">
        <v>1370</v>
      </c>
      <c r="C1102" s="39" t="s">
        <v>829</v>
      </c>
      <c r="D1102" s="4">
        <v>300</v>
      </c>
      <c r="E1102" s="28">
        <f t="shared" si="26"/>
        <v>153.38756435886555</v>
      </c>
      <c r="F1102" s="27"/>
      <c r="G1102" s="27"/>
    </row>
    <row r="1103" spans="1:7" ht="16.5" customHeight="1" x14ac:dyDescent="0.25">
      <c r="A1103" s="27"/>
      <c r="B1103" s="6" t="s">
        <v>1371</v>
      </c>
      <c r="C1103" s="39" t="s">
        <v>829</v>
      </c>
      <c r="D1103" s="4">
        <v>500</v>
      </c>
      <c r="E1103" s="28">
        <f t="shared" si="26"/>
        <v>255.64594059810923</v>
      </c>
      <c r="F1103" s="27"/>
      <c r="G1103" s="27"/>
    </row>
    <row r="1104" spans="1:7" ht="30" x14ac:dyDescent="0.25">
      <c r="A1104" s="27"/>
      <c r="B1104" s="6" t="s">
        <v>838</v>
      </c>
      <c r="C1104" s="39"/>
      <c r="D1104" s="27"/>
      <c r="E1104" s="27"/>
      <c r="F1104" s="27"/>
      <c r="G1104" s="27"/>
    </row>
    <row r="1105" spans="1:9" x14ac:dyDescent="0.25">
      <c r="A1105" s="27"/>
      <c r="B1105" s="6"/>
      <c r="C1105" s="39"/>
      <c r="D1105" s="27"/>
      <c r="E1105" s="27"/>
      <c r="F1105" s="27"/>
      <c r="G1105" s="27"/>
    </row>
    <row r="1106" spans="1:9" ht="15.75" x14ac:dyDescent="0.25">
      <c r="A1106" s="27"/>
      <c r="B1106" s="102" t="s">
        <v>840</v>
      </c>
      <c r="C1106" s="39"/>
      <c r="D1106" s="27"/>
      <c r="E1106" s="27"/>
      <c r="F1106" s="27"/>
      <c r="G1106" s="27"/>
    </row>
    <row r="1107" spans="1:9" x14ac:dyDescent="0.25">
      <c r="A1107" s="27"/>
      <c r="B1107" s="6"/>
      <c r="C1107" s="39"/>
      <c r="D1107" s="27"/>
      <c r="E1107" s="27"/>
      <c r="F1107" s="27"/>
      <c r="G1107" s="27"/>
    </row>
    <row r="1108" spans="1:9" ht="30" x14ac:dyDescent="0.25">
      <c r="A1108" s="39">
        <v>1</v>
      </c>
      <c r="B1108" s="6" t="s">
        <v>1515</v>
      </c>
      <c r="C1108" s="39" t="s">
        <v>57</v>
      </c>
      <c r="D1108" s="5" t="s">
        <v>822</v>
      </c>
      <c r="E1108" s="5">
        <v>10.22583762392437</v>
      </c>
      <c r="F1108" s="27"/>
      <c r="G1108" s="27"/>
    </row>
    <row r="1109" spans="1:9" x14ac:dyDescent="0.25">
      <c r="A1109" s="39">
        <v>2</v>
      </c>
      <c r="B1109" s="6" t="s">
        <v>1506</v>
      </c>
      <c r="C1109" s="39" t="s">
        <v>57</v>
      </c>
      <c r="D1109" s="5" t="s">
        <v>821</v>
      </c>
      <c r="E1109" s="5">
        <v>20.45167524784874</v>
      </c>
      <c r="F1109" s="27"/>
      <c r="G1109" s="27"/>
    </row>
    <row r="1110" spans="1:9" x14ac:dyDescent="0.25">
      <c r="A1110" s="39">
        <v>3</v>
      </c>
      <c r="B1110" s="6" t="s">
        <v>2241</v>
      </c>
      <c r="C1110" s="39" t="s">
        <v>57</v>
      </c>
      <c r="D1110" s="5" t="s">
        <v>822</v>
      </c>
      <c r="E1110" s="5">
        <v>10.22583762392437</v>
      </c>
      <c r="F1110" s="27"/>
      <c r="G1110" s="27"/>
    </row>
    <row r="1111" spans="1:9" ht="31.5" customHeight="1" x14ac:dyDescent="0.25">
      <c r="A1111" s="39">
        <v>4</v>
      </c>
      <c r="B1111" s="6" t="s">
        <v>843</v>
      </c>
      <c r="C1111" s="39" t="s">
        <v>57</v>
      </c>
      <c r="D1111" s="5" t="s">
        <v>2218</v>
      </c>
      <c r="E1111" s="5">
        <v>27.609761584595798</v>
      </c>
      <c r="F1111" s="27"/>
      <c r="G1111" s="27"/>
      <c r="I1111" s="140"/>
    </row>
    <row r="1112" spans="1:9" ht="30" x14ac:dyDescent="0.25">
      <c r="A1112" s="39">
        <v>5</v>
      </c>
      <c r="B1112" s="6" t="s">
        <v>842</v>
      </c>
      <c r="C1112" s="39" t="s">
        <v>844</v>
      </c>
      <c r="D1112" s="4" t="s">
        <v>2219</v>
      </c>
      <c r="E1112" s="4">
        <v>0.85897036040964703</v>
      </c>
      <c r="F1112" s="27"/>
      <c r="G1112" s="27"/>
      <c r="I1112" s="140"/>
    </row>
    <row r="1113" spans="1:9" x14ac:dyDescent="0.25">
      <c r="A1113" s="39">
        <v>6</v>
      </c>
      <c r="B1113" s="6" t="s">
        <v>2106</v>
      </c>
      <c r="C1113" s="39" t="s">
        <v>421</v>
      </c>
      <c r="D1113" s="5" t="s">
        <v>2107</v>
      </c>
      <c r="E1113" s="5">
        <v>35.790431683735292</v>
      </c>
      <c r="F1113" s="27"/>
      <c r="G1113" s="27"/>
    </row>
    <row r="1114" spans="1:9" x14ac:dyDescent="0.25">
      <c r="A1114" s="39">
        <v>7</v>
      </c>
      <c r="B1114" s="6" t="s">
        <v>841</v>
      </c>
      <c r="C1114" s="39" t="s">
        <v>421</v>
      </c>
      <c r="D1114" s="5" t="s">
        <v>820</v>
      </c>
      <c r="E1114" s="5">
        <v>25.564594059810926</v>
      </c>
      <c r="F1114" s="27"/>
      <c r="G1114" s="27"/>
    </row>
    <row r="1115" spans="1:9" x14ac:dyDescent="0.25">
      <c r="A1115" s="39">
        <v>8</v>
      </c>
      <c r="B1115" s="33" t="s">
        <v>852</v>
      </c>
      <c r="C1115" s="39"/>
      <c r="D1115" s="27"/>
      <c r="E1115" s="27"/>
      <c r="F1115" s="27"/>
      <c r="G1115" s="27"/>
    </row>
    <row r="1116" spans="1:9" x14ac:dyDescent="0.25">
      <c r="A1116" s="39"/>
      <c r="B1116" s="6" t="s">
        <v>850</v>
      </c>
      <c r="C1116" s="39"/>
      <c r="D1116" s="27"/>
      <c r="E1116" s="27"/>
      <c r="F1116" s="27"/>
      <c r="G1116" s="27"/>
      <c r="I1116" s="140"/>
    </row>
    <row r="1117" spans="1:9" ht="30" x14ac:dyDescent="0.25">
      <c r="A1117" s="39"/>
      <c r="B1117" s="6" t="s">
        <v>851</v>
      </c>
      <c r="C1117" s="39" t="s">
        <v>853</v>
      </c>
      <c r="D1117" s="40">
        <v>366</v>
      </c>
      <c r="E1117" s="40">
        <f>D1117/1.95583</f>
        <v>187.13282851781597</v>
      </c>
      <c r="F1117" s="27"/>
      <c r="G1117" s="27"/>
    </row>
    <row r="1118" spans="1:9" x14ac:dyDescent="0.25">
      <c r="A1118" s="39"/>
      <c r="B1118" s="6" t="s">
        <v>850</v>
      </c>
      <c r="C1118" s="39"/>
      <c r="D1118" s="40"/>
      <c r="E1118" s="152"/>
      <c r="F1118" s="27"/>
      <c r="G1118" s="27"/>
    </row>
    <row r="1119" spans="1:9" ht="30" x14ac:dyDescent="0.25">
      <c r="A1119" s="39"/>
      <c r="B1119" s="6" t="s">
        <v>849</v>
      </c>
      <c r="C1119" s="39" t="s">
        <v>854</v>
      </c>
      <c r="D1119" s="40">
        <v>250</v>
      </c>
      <c r="E1119" s="40">
        <f t="shared" ref="E1119:E1123" si="27">D1119/1.95583</f>
        <v>127.82297029905462</v>
      </c>
      <c r="F1119" s="27"/>
      <c r="G1119" s="27"/>
    </row>
    <row r="1120" spans="1:9" x14ac:dyDescent="0.25">
      <c r="A1120" s="39"/>
      <c r="B1120" s="6" t="s">
        <v>848</v>
      </c>
      <c r="C1120" s="39"/>
      <c r="D1120" s="153"/>
      <c r="E1120" s="40"/>
      <c r="F1120" s="27"/>
      <c r="G1120" s="27"/>
    </row>
    <row r="1121" spans="1:9" x14ac:dyDescent="0.25">
      <c r="A1121" s="39"/>
      <c r="B1121" s="6" t="s">
        <v>847</v>
      </c>
      <c r="C1121" s="39" t="s">
        <v>853</v>
      </c>
      <c r="D1121" s="153">
        <v>250</v>
      </c>
      <c r="E1121" s="40">
        <f t="shared" si="27"/>
        <v>127.82297029905462</v>
      </c>
      <c r="F1121" s="27"/>
      <c r="G1121" s="27"/>
    </row>
    <row r="1122" spans="1:9" x14ac:dyDescent="0.25">
      <c r="A1122" s="39"/>
      <c r="B1122" s="6" t="s">
        <v>846</v>
      </c>
      <c r="C1122" s="39" t="s">
        <v>853</v>
      </c>
      <c r="D1122" s="153">
        <v>150</v>
      </c>
      <c r="E1122" s="40">
        <f t="shared" si="27"/>
        <v>76.693782179432773</v>
      </c>
      <c r="F1122" s="27"/>
      <c r="G1122" s="27"/>
    </row>
    <row r="1123" spans="1:9" x14ac:dyDescent="0.25">
      <c r="A1123" s="39"/>
      <c r="B1123" s="6" t="s">
        <v>845</v>
      </c>
      <c r="C1123" s="39" t="s">
        <v>853</v>
      </c>
      <c r="D1123" s="153">
        <v>100</v>
      </c>
      <c r="E1123" s="40">
        <f t="shared" si="27"/>
        <v>51.129188119621851</v>
      </c>
      <c r="F1123" s="27"/>
      <c r="G1123" s="27"/>
    </row>
    <row r="1124" spans="1:9" x14ac:dyDescent="0.25">
      <c r="A1124" s="39">
        <v>9</v>
      </c>
      <c r="B1124" s="6" t="s">
        <v>1516</v>
      </c>
      <c r="C1124" s="39" t="s">
        <v>867</v>
      </c>
      <c r="D1124" s="5" t="s">
        <v>619</v>
      </c>
      <c r="E1124" s="5">
        <v>5.1129188119621851</v>
      </c>
      <c r="F1124" s="27"/>
      <c r="G1124" s="27"/>
      <c r="I1124" s="140"/>
    </row>
    <row r="1125" spans="1:9" ht="30" x14ac:dyDescent="0.25">
      <c r="A1125" s="39">
        <v>10</v>
      </c>
      <c r="B1125" s="6" t="s">
        <v>856</v>
      </c>
      <c r="C1125" s="39" t="s">
        <v>868</v>
      </c>
      <c r="D1125" s="5" t="s">
        <v>858</v>
      </c>
      <c r="E1125" s="5">
        <v>4.0903350495697479</v>
      </c>
      <c r="F1125" s="27"/>
      <c r="G1125" s="27"/>
      <c r="I1125" s="140"/>
    </row>
    <row r="1126" spans="1:9" ht="30" x14ac:dyDescent="0.25">
      <c r="A1126" s="39">
        <v>11</v>
      </c>
      <c r="B1126" s="6" t="s">
        <v>855</v>
      </c>
      <c r="C1126" s="39" t="s">
        <v>868</v>
      </c>
      <c r="D1126" s="5" t="s">
        <v>857</v>
      </c>
      <c r="E1126" s="5">
        <v>6.1355025743546223</v>
      </c>
      <c r="F1126" s="27"/>
      <c r="G1126" s="27"/>
      <c r="I1126" s="140"/>
    </row>
    <row r="1127" spans="1:9" x14ac:dyDescent="0.25">
      <c r="A1127" s="39">
        <v>12</v>
      </c>
      <c r="B1127" s="6" t="s">
        <v>859</v>
      </c>
      <c r="C1127" s="39" t="s">
        <v>57</v>
      </c>
      <c r="D1127" s="35" t="s">
        <v>860</v>
      </c>
      <c r="E1127" s="16">
        <v>12.782297029905463</v>
      </c>
      <c r="F1127" s="27"/>
      <c r="G1127" s="27"/>
      <c r="I1127" s="140"/>
    </row>
    <row r="1128" spans="1:9" x14ac:dyDescent="0.25">
      <c r="A1128" s="39">
        <v>13</v>
      </c>
      <c r="B1128" s="6" t="s">
        <v>2089</v>
      </c>
      <c r="C1128" s="39" t="s">
        <v>421</v>
      </c>
      <c r="D1128" s="5" t="s">
        <v>619</v>
      </c>
      <c r="E1128" s="5">
        <v>5.1129188119621851</v>
      </c>
      <c r="F1128" s="27"/>
      <c r="G1128" s="27"/>
      <c r="I1128" s="140"/>
    </row>
    <row r="1129" spans="1:9" x14ac:dyDescent="0.25">
      <c r="A1129" s="39">
        <v>14</v>
      </c>
      <c r="B1129" s="6" t="s">
        <v>2090</v>
      </c>
      <c r="C1129" s="39" t="s">
        <v>421</v>
      </c>
      <c r="D1129" s="5" t="s">
        <v>2091</v>
      </c>
      <c r="E1129" s="5">
        <v>24.542010297418489</v>
      </c>
      <c r="F1129" s="27"/>
      <c r="G1129" s="27"/>
      <c r="I1129" s="140"/>
    </row>
    <row r="1130" spans="1:9" ht="134.25" x14ac:dyDescent="0.25">
      <c r="A1130" s="39"/>
      <c r="B1130" s="6" t="s">
        <v>861</v>
      </c>
      <c r="C1130" s="39"/>
      <c r="D1130" s="27"/>
      <c r="E1130" s="27"/>
      <c r="F1130" s="27"/>
      <c r="G1130" s="27"/>
    </row>
    <row r="1131" spans="1:9" x14ac:dyDescent="0.25">
      <c r="A1131" s="39">
        <v>15</v>
      </c>
      <c r="B1131" s="6" t="s">
        <v>2104</v>
      </c>
      <c r="C1131" s="39" t="s">
        <v>57</v>
      </c>
      <c r="D1131" s="35" t="s">
        <v>2105</v>
      </c>
      <c r="E1131" s="16">
        <v>35.790431683735292</v>
      </c>
      <c r="F1131" s="27"/>
      <c r="G1131" s="27"/>
    </row>
    <row r="1132" spans="1:9" x14ac:dyDescent="0.25">
      <c r="A1132" s="39">
        <v>16</v>
      </c>
      <c r="B1132" s="6" t="s">
        <v>862</v>
      </c>
      <c r="C1132" s="39" t="s">
        <v>421</v>
      </c>
      <c r="D1132" s="40">
        <v>1</v>
      </c>
      <c r="E1132" s="40">
        <f>D1132/1.95583</f>
        <v>0.51129188119621849</v>
      </c>
      <c r="F1132" s="27"/>
      <c r="G1132" s="27"/>
    </row>
    <row r="1133" spans="1:9" x14ac:dyDescent="0.25">
      <c r="A1133" s="39">
        <v>17</v>
      </c>
      <c r="B1133" s="6" t="s">
        <v>2110</v>
      </c>
      <c r="C1133" s="39" t="s">
        <v>57</v>
      </c>
      <c r="D1133" s="40">
        <v>1000</v>
      </c>
      <c r="E1133" s="40">
        <f t="shared" ref="E1133:E1135" si="28">D1133/1.95583</f>
        <v>511.29188119621847</v>
      </c>
      <c r="F1133" s="27"/>
      <c r="G1133" s="27"/>
    </row>
    <row r="1134" spans="1:9" ht="30" x14ac:dyDescent="0.25">
      <c r="A1134" s="39">
        <v>18</v>
      </c>
      <c r="B1134" s="6" t="s">
        <v>2111</v>
      </c>
      <c r="C1134" s="39" t="s">
        <v>57</v>
      </c>
      <c r="D1134" s="40">
        <v>300</v>
      </c>
      <c r="E1134" s="40">
        <f t="shared" si="28"/>
        <v>153.38756435886555</v>
      </c>
      <c r="F1134" s="27"/>
      <c r="G1134" s="27"/>
    </row>
    <row r="1135" spans="1:9" x14ac:dyDescent="0.25">
      <c r="A1135" s="39">
        <v>19</v>
      </c>
      <c r="B1135" s="6" t="s">
        <v>2112</v>
      </c>
      <c r="C1135" s="39" t="s">
        <v>57</v>
      </c>
      <c r="D1135" s="40">
        <v>500</v>
      </c>
      <c r="E1135" s="40">
        <f t="shared" si="28"/>
        <v>255.64594059810923</v>
      </c>
      <c r="F1135" s="27"/>
      <c r="G1135" s="27"/>
    </row>
    <row r="1136" spans="1:9" x14ac:dyDescent="0.25">
      <c r="A1136" s="27"/>
      <c r="B1136" s="6"/>
      <c r="C1136" s="39"/>
      <c r="D1136" s="40"/>
      <c r="E1136" s="40"/>
      <c r="F1136" s="27"/>
      <c r="G1136" s="27"/>
    </row>
    <row r="1137" spans="1:7" ht="20.25" customHeight="1" x14ac:dyDescent="0.25">
      <c r="A1137" s="27"/>
      <c r="B1137" s="102" t="s">
        <v>1333</v>
      </c>
      <c r="C1137" s="39"/>
      <c r="D1137" s="40"/>
      <c r="E1137" s="40"/>
      <c r="F1137" s="27"/>
      <c r="G1137" s="27"/>
    </row>
    <row r="1138" spans="1:7" ht="30" x14ac:dyDescent="0.25">
      <c r="A1138" s="39">
        <v>1</v>
      </c>
      <c r="B1138" s="6" t="s">
        <v>1334</v>
      </c>
      <c r="C1138" s="39" t="s">
        <v>57</v>
      </c>
      <c r="D1138" s="40"/>
      <c r="E1138" s="40"/>
      <c r="F1138" s="27"/>
      <c r="G1138" s="21">
        <v>200</v>
      </c>
    </row>
    <row r="1139" spans="1:7" ht="30" x14ac:dyDescent="0.25">
      <c r="A1139" s="39">
        <v>2</v>
      </c>
      <c r="B1139" s="6" t="s">
        <v>1335</v>
      </c>
      <c r="C1139" s="39" t="s">
        <v>57</v>
      </c>
      <c r="D1139" s="40"/>
      <c r="E1139" s="40"/>
      <c r="F1139" s="27"/>
      <c r="G1139" s="21">
        <v>400</v>
      </c>
    </row>
    <row r="1140" spans="1:7" x14ac:dyDescent="0.25">
      <c r="A1140" s="39">
        <v>3</v>
      </c>
      <c r="B1140" s="26" t="s">
        <v>1336</v>
      </c>
      <c r="C1140" s="39" t="s">
        <v>57</v>
      </c>
      <c r="D1140" s="40"/>
      <c r="E1140" s="40"/>
      <c r="F1140" s="27"/>
      <c r="G1140" s="21">
        <v>600</v>
      </c>
    </row>
    <row r="1141" spans="1:7" x14ac:dyDescent="0.25">
      <c r="A1141" s="39">
        <v>4</v>
      </c>
      <c r="B1141" s="6" t="s">
        <v>1337</v>
      </c>
      <c r="C1141" s="39" t="s">
        <v>57</v>
      </c>
      <c r="D1141" s="40"/>
      <c r="E1141" s="40"/>
      <c r="F1141" s="27"/>
      <c r="G1141" s="21">
        <v>400</v>
      </c>
    </row>
    <row r="1142" spans="1:7" ht="30" x14ac:dyDescent="0.25">
      <c r="A1142" s="39">
        <v>5</v>
      </c>
      <c r="B1142" s="26" t="s">
        <v>1338</v>
      </c>
      <c r="C1142" s="39" t="s">
        <v>644</v>
      </c>
      <c r="D1142" s="40"/>
      <c r="E1142" s="40"/>
      <c r="F1142" s="27"/>
      <c r="G1142" s="20" t="s">
        <v>1349</v>
      </c>
    </row>
    <row r="1143" spans="1:7" ht="30" x14ac:dyDescent="0.25">
      <c r="A1143" s="39">
        <v>6</v>
      </c>
      <c r="B1143" s="26" t="s">
        <v>1339</v>
      </c>
      <c r="C1143" s="39" t="s">
        <v>644</v>
      </c>
      <c r="D1143" s="40"/>
      <c r="E1143" s="40"/>
      <c r="F1143" s="27"/>
      <c r="G1143" s="20" t="s">
        <v>1349</v>
      </c>
    </row>
    <row r="1144" spans="1:7" x14ac:dyDescent="0.25">
      <c r="A1144" s="39">
        <v>7</v>
      </c>
      <c r="B1144" s="26" t="s">
        <v>1340</v>
      </c>
      <c r="C1144" s="39" t="s">
        <v>57</v>
      </c>
      <c r="D1144" s="40"/>
      <c r="E1144" s="40"/>
      <c r="F1144" s="27"/>
      <c r="G1144" s="21">
        <v>500</v>
      </c>
    </row>
    <row r="1145" spans="1:7" x14ac:dyDescent="0.25">
      <c r="A1145" s="39">
        <v>8</v>
      </c>
      <c r="B1145" s="26" t="s">
        <v>1341</v>
      </c>
      <c r="C1145" s="39" t="s">
        <v>57</v>
      </c>
      <c r="D1145" s="40"/>
      <c r="E1145" s="40"/>
      <c r="F1145" s="27"/>
      <c r="G1145" s="21">
        <v>800</v>
      </c>
    </row>
    <row r="1146" spans="1:7" x14ac:dyDescent="0.25">
      <c r="A1146" s="39">
        <v>9</v>
      </c>
      <c r="B1146" s="26" t="s">
        <v>1342</v>
      </c>
      <c r="C1146" s="39" t="s">
        <v>57</v>
      </c>
      <c r="D1146" s="40"/>
      <c r="E1146" s="40"/>
      <c r="F1146" s="27"/>
      <c r="G1146" s="21">
        <v>400</v>
      </c>
    </row>
    <row r="1147" spans="1:7" x14ac:dyDescent="0.25">
      <c r="A1147" s="39">
        <v>10</v>
      </c>
      <c r="B1147" s="26" t="s">
        <v>1343</v>
      </c>
      <c r="C1147" s="39" t="s">
        <v>57</v>
      </c>
      <c r="D1147" s="40"/>
      <c r="E1147" s="40"/>
      <c r="F1147" s="27"/>
      <c r="G1147" s="21">
        <v>240</v>
      </c>
    </row>
    <row r="1148" spans="1:7" x14ac:dyDescent="0.25">
      <c r="A1148" s="39">
        <v>11</v>
      </c>
      <c r="B1148" s="26" t="s">
        <v>1344</v>
      </c>
      <c r="C1148" s="39" t="s">
        <v>57</v>
      </c>
      <c r="D1148" s="40"/>
      <c r="E1148" s="40"/>
      <c r="F1148" s="27"/>
      <c r="G1148" s="21">
        <v>240</v>
      </c>
    </row>
    <row r="1149" spans="1:7" x14ac:dyDescent="0.25">
      <c r="A1149" s="39">
        <v>12</v>
      </c>
      <c r="B1149" s="26" t="s">
        <v>1345</v>
      </c>
      <c r="C1149" s="39" t="s">
        <v>644</v>
      </c>
      <c r="D1149" s="40"/>
      <c r="E1149" s="40"/>
      <c r="F1149" s="27"/>
      <c r="G1149" s="20" t="s">
        <v>1350</v>
      </c>
    </row>
    <row r="1150" spans="1:7" x14ac:dyDescent="0.25">
      <c r="A1150" s="39">
        <v>13</v>
      </c>
      <c r="B1150" s="26" t="s">
        <v>1346</v>
      </c>
      <c r="C1150" s="39" t="s">
        <v>57</v>
      </c>
      <c r="D1150" s="40"/>
      <c r="E1150" s="40"/>
      <c r="F1150" s="27"/>
      <c r="G1150" s="20">
        <v>240</v>
      </c>
    </row>
    <row r="1151" spans="1:7" x14ac:dyDescent="0.25">
      <c r="A1151" s="39">
        <v>14</v>
      </c>
      <c r="B1151" s="26" t="s">
        <v>1347</v>
      </c>
      <c r="C1151" s="39" t="s">
        <v>57</v>
      </c>
      <c r="D1151" s="40"/>
      <c r="E1151" s="40"/>
      <c r="F1151" s="27"/>
      <c r="G1151" s="20">
        <v>50</v>
      </c>
    </row>
    <row r="1152" spans="1:7" x14ac:dyDescent="0.25">
      <c r="A1152" s="39">
        <v>15</v>
      </c>
      <c r="B1152" s="26" t="s">
        <v>1348</v>
      </c>
      <c r="C1152" s="39" t="s">
        <v>57</v>
      </c>
      <c r="D1152" s="40"/>
      <c r="E1152" s="40"/>
      <c r="F1152" s="27"/>
      <c r="G1152" s="20">
        <v>100</v>
      </c>
    </row>
    <row r="1153" spans="1:10" x14ac:dyDescent="0.25">
      <c r="A1153" s="57"/>
      <c r="B1153" s="100"/>
      <c r="C1153" s="58"/>
      <c r="D1153" s="59"/>
      <c r="E1153" s="59"/>
      <c r="F1153" s="57"/>
      <c r="G1153" s="57"/>
    </row>
    <row r="1154" spans="1:10" ht="37.5" x14ac:dyDescent="0.25">
      <c r="B1154" s="101" t="s">
        <v>1355</v>
      </c>
    </row>
    <row r="1155" spans="1:10" x14ac:dyDescent="0.25">
      <c r="A1155" s="27"/>
      <c r="B1155" s="29" t="s">
        <v>1351</v>
      </c>
      <c r="C1155" s="24" t="s">
        <v>2235</v>
      </c>
      <c r="D1155" s="24" t="s">
        <v>2236</v>
      </c>
      <c r="E1155" s="57"/>
      <c r="I1155" s="59"/>
      <c r="J1155" s="57"/>
    </row>
    <row r="1156" spans="1:10" ht="30" x14ac:dyDescent="0.25">
      <c r="A1156" s="39">
        <v>1</v>
      </c>
      <c r="B1156" s="11" t="s">
        <v>1255</v>
      </c>
      <c r="C1156" s="20" t="s">
        <v>1256</v>
      </c>
      <c r="D1156" s="20" t="s">
        <v>2238</v>
      </c>
      <c r="E1156" s="63"/>
      <c r="I1156" s="59"/>
      <c r="J1156" s="57"/>
    </row>
    <row r="1157" spans="1:10" x14ac:dyDescent="0.25">
      <c r="A1157" s="39">
        <v>2</v>
      </c>
      <c r="B1157" s="6" t="s">
        <v>1332</v>
      </c>
      <c r="C1157" s="5">
        <v>50</v>
      </c>
      <c r="D1157" s="5">
        <v>25.564594059810926</v>
      </c>
      <c r="E1157" s="64"/>
      <c r="I1157" s="59"/>
      <c r="J1157" s="57"/>
    </row>
    <row r="1158" spans="1:10" ht="45" x14ac:dyDescent="0.25">
      <c r="A1158" s="39">
        <v>3</v>
      </c>
      <c r="B1158" s="6" t="s">
        <v>1257</v>
      </c>
      <c r="C1158" s="5" t="s">
        <v>1258</v>
      </c>
      <c r="D1158" s="5">
        <v>920.32538615319334</v>
      </c>
      <c r="E1158" s="64"/>
      <c r="I1158" s="59"/>
      <c r="J1158" s="57"/>
    </row>
    <row r="1159" spans="1:10" ht="60" x14ac:dyDescent="0.25">
      <c r="A1159" s="39">
        <v>4</v>
      </c>
      <c r="B1159" s="6" t="s">
        <v>1259</v>
      </c>
      <c r="C1159" s="4" t="s">
        <v>1260</v>
      </c>
      <c r="D1159" s="4">
        <v>1349.8105663580168</v>
      </c>
      <c r="E1159" s="154"/>
      <c r="I1159" s="59"/>
      <c r="J1159" s="154"/>
    </row>
    <row r="1160" spans="1:10" ht="45" x14ac:dyDescent="0.25">
      <c r="A1160" s="39">
        <v>5</v>
      </c>
      <c r="B1160" s="6" t="s">
        <v>1261</v>
      </c>
      <c r="C1160" s="5" t="s">
        <v>1262</v>
      </c>
      <c r="D1160" s="5">
        <v>2024.7158495370252</v>
      </c>
      <c r="E1160" s="64"/>
      <c r="I1160" s="59"/>
      <c r="J1160" s="64"/>
    </row>
    <row r="1161" spans="1:10" ht="60" x14ac:dyDescent="0.25">
      <c r="A1161" s="39">
        <v>6</v>
      </c>
      <c r="B1161" s="6" t="s">
        <v>1263</v>
      </c>
      <c r="C1161" s="5" t="s">
        <v>1258</v>
      </c>
      <c r="D1161" s="5">
        <v>920.32538615319334</v>
      </c>
      <c r="E1161" s="64"/>
      <c r="I1161" s="59"/>
      <c r="J1161" s="64"/>
    </row>
    <row r="1162" spans="1:10" ht="60" x14ac:dyDescent="0.25">
      <c r="A1162" s="39">
        <v>7</v>
      </c>
      <c r="B1162" s="6" t="s">
        <v>1264</v>
      </c>
      <c r="C1162" s="5" t="s">
        <v>1260</v>
      </c>
      <c r="D1162" s="5">
        <v>1349.8105663580168</v>
      </c>
      <c r="E1162" s="64"/>
      <c r="I1162" s="59"/>
      <c r="J1162" s="64"/>
    </row>
    <row r="1163" spans="1:10" ht="60" x14ac:dyDescent="0.25">
      <c r="A1163" s="39">
        <v>8</v>
      </c>
      <c r="B1163" s="6" t="s">
        <v>1265</v>
      </c>
      <c r="C1163" s="5" t="s">
        <v>1262</v>
      </c>
      <c r="D1163" s="5">
        <v>2024.7158495370252</v>
      </c>
      <c r="E1163" s="64"/>
      <c r="I1163" s="59"/>
      <c r="J1163" s="64"/>
    </row>
    <row r="1164" spans="1:10" x14ac:dyDescent="0.25">
      <c r="A1164" s="39">
        <v>9</v>
      </c>
      <c r="B1164" s="6" t="s">
        <v>1266</v>
      </c>
      <c r="C1164" s="5" t="s">
        <v>1267</v>
      </c>
      <c r="D1164" s="5">
        <v>368.1301544612773</v>
      </c>
      <c r="E1164" s="64"/>
      <c r="I1164" s="59"/>
      <c r="J1164" s="64"/>
    </row>
    <row r="1165" spans="1:10" ht="30" x14ac:dyDescent="0.25">
      <c r="A1165" s="39">
        <v>10</v>
      </c>
      <c r="B1165" s="6" t="s">
        <v>1268</v>
      </c>
      <c r="C1165" s="5" t="s">
        <v>1269</v>
      </c>
      <c r="D1165" s="5">
        <v>306.77512871773109</v>
      </c>
      <c r="E1165" s="64"/>
      <c r="I1165" s="59"/>
      <c r="J1165" s="64"/>
    </row>
    <row r="1166" spans="1:10" ht="30" x14ac:dyDescent="0.25">
      <c r="A1166" s="39">
        <v>11</v>
      </c>
      <c r="B1166" s="6" t="s">
        <v>1517</v>
      </c>
      <c r="C1166" s="5" t="s">
        <v>1258</v>
      </c>
      <c r="D1166" s="5">
        <v>920.32538615319334</v>
      </c>
      <c r="E1166" s="64"/>
      <c r="I1166" s="59"/>
      <c r="J1166" s="64"/>
    </row>
    <row r="1167" spans="1:10" ht="30" x14ac:dyDescent="0.25">
      <c r="A1167" s="39">
        <v>12</v>
      </c>
      <c r="B1167" s="6" t="s">
        <v>1270</v>
      </c>
      <c r="C1167" s="5" t="s">
        <v>1271</v>
      </c>
      <c r="D1167" s="5">
        <v>766.93782179432776</v>
      </c>
      <c r="E1167" s="64"/>
      <c r="I1167" s="59"/>
      <c r="J1167" s="64"/>
    </row>
    <row r="1168" spans="1:10" ht="45" x14ac:dyDescent="0.25">
      <c r="A1168" s="39">
        <v>13</v>
      </c>
      <c r="B1168" s="6" t="s">
        <v>1272</v>
      </c>
      <c r="C1168" s="5" t="s">
        <v>1273</v>
      </c>
      <c r="D1168" s="5">
        <v>357.90431683735295</v>
      </c>
      <c r="E1168" s="64"/>
      <c r="I1168" s="59"/>
      <c r="J1168" s="64"/>
    </row>
    <row r="1169" spans="1:10" ht="45" x14ac:dyDescent="0.25">
      <c r="A1169" s="27"/>
      <c r="B1169" s="6" t="s">
        <v>1356</v>
      </c>
      <c r="C1169" s="12"/>
      <c r="D1169" s="12"/>
      <c r="E1169" s="36"/>
      <c r="I1169" s="57"/>
      <c r="J1169" s="57"/>
    </row>
    <row r="1170" spans="1:10" ht="45" x14ac:dyDescent="0.25">
      <c r="A1170" s="39">
        <v>14</v>
      </c>
      <c r="B1170" s="6" t="s">
        <v>1274</v>
      </c>
      <c r="C1170" s="5" t="s">
        <v>1377</v>
      </c>
      <c r="D1170" s="153">
        <v>664.67944555508404</v>
      </c>
      <c r="I1170" s="57"/>
      <c r="J1170" s="59"/>
    </row>
    <row r="1171" spans="1:10" ht="15.75" x14ac:dyDescent="0.25">
      <c r="A1171" s="39">
        <v>15</v>
      </c>
      <c r="B1171" s="97" t="s">
        <v>1275</v>
      </c>
      <c r="C1171" s="151"/>
      <c r="D1171" s="151"/>
      <c r="E1171" s="65"/>
    </row>
    <row r="1172" spans="1:10" x14ac:dyDescent="0.25">
      <c r="A1172" s="39"/>
      <c r="B1172" s="6" t="s">
        <v>1276</v>
      </c>
      <c r="C1172" s="35" t="s">
        <v>2220</v>
      </c>
      <c r="D1172" s="16">
        <f>50/1.95583</f>
        <v>25.564594059810926</v>
      </c>
      <c r="E1172" s="37"/>
    </row>
    <row r="1173" spans="1:10" x14ac:dyDescent="0.25">
      <c r="A1173" s="39"/>
      <c r="B1173" s="6" t="s">
        <v>1277</v>
      </c>
      <c r="C1173" s="35" t="s">
        <v>2221</v>
      </c>
      <c r="D1173" s="16">
        <f>40/1.95583</f>
        <v>20.45167524784874</v>
      </c>
      <c r="E1173" s="37"/>
    </row>
    <row r="1174" spans="1:10" x14ac:dyDescent="0.25">
      <c r="A1174" s="39"/>
      <c r="B1174" s="6" t="s">
        <v>1278</v>
      </c>
      <c r="C1174" s="153">
        <v>40</v>
      </c>
      <c r="D1174" s="153">
        <v>20.45167524784874</v>
      </c>
      <c r="E1174" s="163"/>
    </row>
    <row r="1175" spans="1:10" x14ac:dyDescent="0.25">
      <c r="A1175" s="39"/>
      <c r="B1175" s="6" t="s">
        <v>1279</v>
      </c>
      <c r="C1175" s="153">
        <v>50</v>
      </c>
      <c r="D1175" s="153">
        <f>50/1.95583</f>
        <v>25.564594059810926</v>
      </c>
      <c r="E1175" s="163"/>
    </row>
    <row r="1176" spans="1:10" x14ac:dyDescent="0.25">
      <c r="A1176" s="39">
        <v>16</v>
      </c>
      <c r="B1176" s="6" t="s">
        <v>1280</v>
      </c>
      <c r="C1176" s="5" t="s">
        <v>2222</v>
      </c>
      <c r="D1176" s="16">
        <f>150/1.95583</f>
        <v>76.693782179432773</v>
      </c>
      <c r="E1176" s="64"/>
    </row>
    <row r="1177" spans="1:10" ht="45" x14ac:dyDescent="0.25">
      <c r="A1177" s="39">
        <v>17</v>
      </c>
      <c r="B1177" s="6" t="s">
        <v>1281</v>
      </c>
      <c r="C1177" s="5" t="s">
        <v>743</v>
      </c>
      <c r="D1177" s="5">
        <f>15/1.95583</f>
        <v>7.6693782179432777</v>
      </c>
      <c r="E1177" s="64"/>
    </row>
    <row r="1178" spans="1:10" x14ac:dyDescent="0.25">
      <c r="A1178" s="39">
        <v>18</v>
      </c>
      <c r="B1178" s="6" t="s">
        <v>1313</v>
      </c>
      <c r="C1178" s="35" t="s">
        <v>743</v>
      </c>
      <c r="D1178" s="16">
        <f>15/1.95583</f>
        <v>7.6693782179432777</v>
      </c>
      <c r="E1178" s="37"/>
    </row>
    <row r="1179" spans="1:10" ht="47.25" x14ac:dyDescent="0.25">
      <c r="A1179" s="39">
        <v>19</v>
      </c>
      <c r="B1179" s="132" t="s">
        <v>2097</v>
      </c>
      <c r="C1179" s="35" t="s">
        <v>2099</v>
      </c>
      <c r="D1179" s="16">
        <f>1200/1.95583</f>
        <v>613.55025743546219</v>
      </c>
      <c r="E1179" s="37"/>
    </row>
    <row r="1180" spans="1:10" ht="47.25" x14ac:dyDescent="0.25">
      <c r="A1180" s="39">
        <v>20</v>
      </c>
      <c r="B1180" s="132" t="s">
        <v>2098</v>
      </c>
      <c r="C1180" s="35" t="s">
        <v>2100</v>
      </c>
      <c r="D1180" s="16">
        <f>150/1.95583</f>
        <v>76.693782179432773</v>
      </c>
      <c r="E1180" s="37"/>
    </row>
    <row r="1181" spans="1:10" ht="27.75" customHeight="1" x14ac:dyDescent="0.25">
      <c r="A1181" s="206" t="s">
        <v>1353</v>
      </c>
      <c r="B1181" s="207"/>
      <c r="C1181" s="208"/>
      <c r="D1181" s="36"/>
      <c r="E1181" s="36"/>
    </row>
    <row r="1182" spans="1:10" ht="27.75" customHeight="1" x14ac:dyDescent="0.25">
      <c r="A1182" s="73"/>
      <c r="B1182" s="146" t="s">
        <v>1351</v>
      </c>
      <c r="C1182" s="24" t="s">
        <v>2235</v>
      </c>
      <c r="D1182" s="24" t="s">
        <v>2236</v>
      </c>
      <c r="E1182" s="36"/>
    </row>
    <row r="1183" spans="1:10" ht="92.25" customHeight="1" x14ac:dyDescent="0.25">
      <c r="A1183" s="39">
        <v>1</v>
      </c>
      <c r="B1183" s="8" t="s">
        <v>2080</v>
      </c>
      <c r="C1183" s="143" t="s">
        <v>1282</v>
      </c>
      <c r="D1183" s="144" t="s">
        <v>1282</v>
      </c>
      <c r="E1183" s="66"/>
    </row>
    <row r="1184" spans="1:10" ht="75" x14ac:dyDescent="0.25">
      <c r="A1184" s="39">
        <v>2</v>
      </c>
      <c r="B1184" s="6" t="s">
        <v>2079</v>
      </c>
      <c r="C1184" s="23" t="s">
        <v>2228</v>
      </c>
      <c r="D1184" s="145">
        <f>230/1.95583</f>
        <v>117.59713267513025</v>
      </c>
      <c r="E1184" s="67"/>
    </row>
    <row r="1185" spans="1:5" ht="120" x14ac:dyDescent="0.25">
      <c r="A1185" s="39">
        <v>3</v>
      </c>
      <c r="B1185" s="6" t="s">
        <v>1358</v>
      </c>
      <c r="C1185" s="23" t="s">
        <v>1283</v>
      </c>
      <c r="D1185" s="28">
        <f>814.92/1.95583</f>
        <v>416.66197982442236</v>
      </c>
      <c r="E1185" s="68"/>
    </row>
    <row r="1186" spans="1:5" ht="45" x14ac:dyDescent="0.25">
      <c r="A1186" s="39">
        <v>4</v>
      </c>
      <c r="B1186" s="6" t="s">
        <v>1359</v>
      </c>
      <c r="C1186" s="35" t="s">
        <v>1360</v>
      </c>
      <c r="D1186" s="16">
        <f>216/1.95583</f>
        <v>110.43904633838319</v>
      </c>
      <c r="E1186" s="37"/>
    </row>
    <row r="1187" spans="1:5" ht="75" x14ac:dyDescent="0.25">
      <c r="A1187" s="39">
        <v>5</v>
      </c>
      <c r="B1187" s="6" t="s">
        <v>1361</v>
      </c>
      <c r="C1187" s="35" t="s">
        <v>1362</v>
      </c>
      <c r="D1187" s="16">
        <f>108/1.95583</f>
        <v>55.219523169191596</v>
      </c>
      <c r="E1187" s="37"/>
    </row>
    <row r="1188" spans="1:5" ht="45" x14ac:dyDescent="0.25">
      <c r="A1188" s="39">
        <v>6</v>
      </c>
      <c r="B1188" s="6" t="s">
        <v>1363</v>
      </c>
      <c r="C1188" s="35" t="s">
        <v>1284</v>
      </c>
      <c r="D1188" s="16">
        <f>450/1.95583</f>
        <v>230.08134653829833</v>
      </c>
      <c r="E1188" s="37"/>
    </row>
    <row r="1189" spans="1:5" ht="75" x14ac:dyDescent="0.25">
      <c r="A1189" s="39">
        <v>7</v>
      </c>
      <c r="B1189" s="6" t="s">
        <v>1364</v>
      </c>
      <c r="C1189" s="69" t="s">
        <v>1285</v>
      </c>
      <c r="D1189" s="28">
        <f>144/1.95583</f>
        <v>73.626030892255457</v>
      </c>
      <c r="E1189" s="70"/>
    </row>
    <row r="1190" spans="1:5" ht="60" x14ac:dyDescent="0.25">
      <c r="A1190" s="39">
        <v>8</v>
      </c>
      <c r="B1190" s="6" t="s">
        <v>1365</v>
      </c>
      <c r="C1190" s="69" t="s">
        <v>1286</v>
      </c>
      <c r="D1190" s="28">
        <f>192/1.95583</f>
        <v>98.168041189673957</v>
      </c>
      <c r="E1190" s="70"/>
    </row>
    <row r="1191" spans="1:5" ht="45" x14ac:dyDescent="0.25">
      <c r="A1191" s="39">
        <v>9</v>
      </c>
      <c r="B1191" s="6" t="s">
        <v>2081</v>
      </c>
      <c r="C1191" s="69" t="s">
        <v>1366</v>
      </c>
      <c r="D1191" s="28">
        <f>72/1.95583</f>
        <v>36.813015446127729</v>
      </c>
      <c r="E1191" s="70"/>
    </row>
    <row r="1192" spans="1:5" ht="30" x14ac:dyDescent="0.25">
      <c r="A1192" s="39">
        <v>10</v>
      </c>
      <c r="B1192" s="6" t="s">
        <v>1367</v>
      </c>
      <c r="C1192" s="69" t="s">
        <v>619</v>
      </c>
      <c r="D1192" s="28">
        <f>10/1.95583</f>
        <v>5.1129188119621851</v>
      </c>
      <c r="E1192" s="70"/>
    </row>
    <row r="1193" spans="1:5" ht="30" x14ac:dyDescent="0.25">
      <c r="A1193" s="39">
        <v>11</v>
      </c>
      <c r="B1193" s="6" t="s">
        <v>2096</v>
      </c>
      <c r="C1193" s="69" t="s">
        <v>618</v>
      </c>
      <c r="D1193" s="28">
        <f>30/1.95583</f>
        <v>15.338756435886555</v>
      </c>
      <c r="E1193" s="70"/>
    </row>
    <row r="1194" spans="1:5" ht="30" x14ac:dyDescent="0.25">
      <c r="A1194" s="39">
        <v>12</v>
      </c>
      <c r="B1194" s="6" t="s">
        <v>1368</v>
      </c>
      <c r="C1194" s="69" t="s">
        <v>1314</v>
      </c>
      <c r="D1194" s="28">
        <f>5/1.95583</f>
        <v>2.5564594059810926</v>
      </c>
      <c r="E1194" s="70"/>
    </row>
    <row r="1195" spans="1:5" ht="60" x14ac:dyDescent="0.25">
      <c r="A1195" s="39">
        <v>13</v>
      </c>
      <c r="B1195" s="6" t="s">
        <v>2113</v>
      </c>
      <c r="C1195" s="164">
        <v>230</v>
      </c>
      <c r="D1195" s="28">
        <f>230/1.95583</f>
        <v>117.59713267513025</v>
      </c>
      <c r="E1195" s="70"/>
    </row>
    <row r="1196" spans="1:5" ht="15.75" x14ac:dyDescent="0.25">
      <c r="A1196" s="39">
        <v>14</v>
      </c>
      <c r="B1196" s="6" t="s">
        <v>2114</v>
      </c>
      <c r="C1196" s="69" t="s">
        <v>1362</v>
      </c>
      <c r="D1196" s="28">
        <f>108/1.95583</f>
        <v>55.219523169191596</v>
      </c>
      <c r="E1196" s="70"/>
    </row>
    <row r="1197" spans="1:5" ht="15.75" x14ac:dyDescent="0.25">
      <c r="A1197" s="39"/>
      <c r="B1197" s="6"/>
      <c r="C1197" s="69"/>
      <c r="D1197" s="28"/>
      <c r="E1197" s="70"/>
    </row>
    <row r="1198" spans="1:5" ht="30.75" customHeight="1" x14ac:dyDescent="0.25">
      <c r="A1198" s="197" t="s">
        <v>1357</v>
      </c>
      <c r="B1198" s="209"/>
      <c r="C1198" s="210"/>
      <c r="D1198" s="65"/>
      <c r="E1198" s="65"/>
    </row>
    <row r="1199" spans="1:5" ht="30.75" customHeight="1" x14ac:dyDescent="0.25">
      <c r="A1199" s="147"/>
      <c r="B1199" s="146" t="s">
        <v>1351</v>
      </c>
      <c r="C1199" s="24" t="s">
        <v>2235</v>
      </c>
      <c r="D1199" s="24" t="s">
        <v>2236</v>
      </c>
      <c r="E1199" s="65"/>
    </row>
    <row r="1200" spans="1:5" x14ac:dyDescent="0.25">
      <c r="A1200" s="39">
        <v>1</v>
      </c>
      <c r="B1200" s="6" t="s">
        <v>1287</v>
      </c>
      <c r="C1200" s="35" t="s">
        <v>2226</v>
      </c>
      <c r="D1200" s="16">
        <f>300/1.95583</f>
        <v>153.38756435886555</v>
      </c>
      <c r="E1200" s="37"/>
    </row>
    <row r="1201" spans="1:5" x14ac:dyDescent="0.25">
      <c r="A1201" s="39">
        <v>2</v>
      </c>
      <c r="B1201" s="6" t="s">
        <v>1288</v>
      </c>
      <c r="C1201" s="35" t="s">
        <v>2227</v>
      </c>
      <c r="D1201" s="16">
        <f>252/1.95583</f>
        <v>128.84555406144707</v>
      </c>
      <c r="E1201" s="37"/>
    </row>
    <row r="1202" spans="1:5" x14ac:dyDescent="0.25">
      <c r="A1202" s="39">
        <v>3</v>
      </c>
      <c r="B1202" s="6" t="s">
        <v>1289</v>
      </c>
      <c r="C1202" s="35" t="s">
        <v>1315</v>
      </c>
      <c r="D1202" s="16">
        <f>3.1/1.95583</f>
        <v>1.5850048317082774</v>
      </c>
      <c r="E1202" s="37"/>
    </row>
    <row r="1203" spans="1:5" x14ac:dyDescent="0.25">
      <c r="A1203" s="39">
        <v>4</v>
      </c>
      <c r="B1203" s="6" t="s">
        <v>1290</v>
      </c>
      <c r="C1203" s="35" t="s">
        <v>2224</v>
      </c>
      <c r="D1203" s="16">
        <f>3.9/1.95583</f>
        <v>1.9940383366652521</v>
      </c>
      <c r="E1203" s="37"/>
    </row>
    <row r="1204" spans="1:5" x14ac:dyDescent="0.25">
      <c r="A1204" s="39">
        <v>5</v>
      </c>
      <c r="B1204" s="6" t="s">
        <v>1291</v>
      </c>
      <c r="C1204" s="35" t="s">
        <v>1316</v>
      </c>
      <c r="D1204" s="16">
        <f>0.7/1.95583</f>
        <v>0.35790431683735291</v>
      </c>
      <c r="E1204" s="37"/>
    </row>
    <row r="1205" spans="1:5" x14ac:dyDescent="0.25">
      <c r="A1205" s="39">
        <v>6</v>
      </c>
      <c r="B1205" s="6" t="s">
        <v>1292</v>
      </c>
      <c r="C1205" s="35" t="s">
        <v>1317</v>
      </c>
      <c r="D1205" s="16">
        <f>1/1.95583</f>
        <v>0.51129188119621849</v>
      </c>
      <c r="E1205" s="37"/>
    </row>
    <row r="1206" spans="1:5" x14ac:dyDescent="0.25">
      <c r="A1206" s="39">
        <v>7</v>
      </c>
      <c r="B1206" s="6" t="s">
        <v>1293</v>
      </c>
      <c r="C1206" s="35" t="s">
        <v>1318</v>
      </c>
      <c r="D1206" s="16">
        <f>5/1.95583</f>
        <v>2.5564594059810926</v>
      </c>
      <c r="E1206" s="37"/>
    </row>
    <row r="1207" spans="1:5" x14ac:dyDescent="0.25">
      <c r="A1207" s="39">
        <v>8</v>
      </c>
      <c r="B1207" s="6" t="s">
        <v>1294</v>
      </c>
      <c r="C1207" s="35" t="s">
        <v>1319</v>
      </c>
      <c r="D1207" s="16">
        <f>1/1.95583</f>
        <v>0.51129188119621849</v>
      </c>
      <c r="E1207" s="37"/>
    </row>
    <row r="1208" spans="1:5" ht="29.25" customHeight="1" x14ac:dyDescent="0.25">
      <c r="A1208" s="197" t="s">
        <v>1295</v>
      </c>
      <c r="B1208" s="198"/>
      <c r="C1208" s="199"/>
      <c r="D1208" s="37"/>
      <c r="E1208" s="37"/>
    </row>
    <row r="1209" spans="1:5" ht="29.25" customHeight="1" x14ac:dyDescent="0.25">
      <c r="A1209" s="160"/>
      <c r="B1209" s="147" t="s">
        <v>1351</v>
      </c>
      <c r="C1209" s="147" t="s">
        <v>2235</v>
      </c>
      <c r="D1209" s="24" t="s">
        <v>2236</v>
      </c>
      <c r="E1209" s="37"/>
    </row>
    <row r="1210" spans="1:5" x14ac:dyDescent="0.25">
      <c r="A1210" s="155">
        <v>1</v>
      </c>
      <c r="B1210" s="6" t="s">
        <v>1287</v>
      </c>
      <c r="C1210" s="35" t="s">
        <v>2223</v>
      </c>
      <c r="D1210" s="16">
        <f>250/1.95583</f>
        <v>127.82297029905462</v>
      </c>
      <c r="E1210" s="37"/>
    </row>
    <row r="1211" spans="1:5" x14ac:dyDescent="0.25">
      <c r="A1211" s="155">
        <v>2</v>
      </c>
      <c r="B1211" s="6" t="s">
        <v>1288</v>
      </c>
      <c r="C1211" s="35" t="s">
        <v>2243</v>
      </c>
      <c r="D1211" s="16">
        <f>252/1.95583</f>
        <v>128.84555406144707</v>
      </c>
      <c r="E1211" s="37"/>
    </row>
    <row r="1212" spans="1:5" x14ac:dyDescent="0.25">
      <c r="A1212" s="155">
        <v>3</v>
      </c>
      <c r="B1212" s="6" t="s">
        <v>1296</v>
      </c>
      <c r="C1212" s="35" t="s">
        <v>1320</v>
      </c>
      <c r="D1212" s="16">
        <f>9/1.95583</f>
        <v>4.6016269307659661</v>
      </c>
      <c r="E1212" s="37"/>
    </row>
    <row r="1213" spans="1:5" x14ac:dyDescent="0.25">
      <c r="A1213" s="155">
        <v>4</v>
      </c>
      <c r="B1213" s="6" t="s">
        <v>1297</v>
      </c>
      <c r="C1213" s="35" t="s">
        <v>1321</v>
      </c>
      <c r="D1213" s="16">
        <f>6/1.95583</f>
        <v>3.0677512871773112</v>
      </c>
      <c r="E1213" s="37"/>
    </row>
    <row r="1214" spans="1:5" x14ac:dyDescent="0.25">
      <c r="A1214" s="155">
        <v>5</v>
      </c>
      <c r="B1214" s="6" t="s">
        <v>1298</v>
      </c>
      <c r="C1214" s="35" t="s">
        <v>1322</v>
      </c>
      <c r="D1214" s="16">
        <f>2/1.95583</f>
        <v>1.022583762392437</v>
      </c>
      <c r="E1214" s="37"/>
    </row>
    <row r="1215" spans="1:5" x14ac:dyDescent="0.25">
      <c r="A1215" s="155">
        <v>6</v>
      </c>
      <c r="B1215" s="6" t="s">
        <v>1299</v>
      </c>
      <c r="C1215" s="35" t="s">
        <v>1323</v>
      </c>
      <c r="D1215" s="16">
        <f>3/1.95583</f>
        <v>1.5338756435886556</v>
      </c>
      <c r="E1215" s="37"/>
    </row>
    <row r="1216" spans="1:5" x14ac:dyDescent="0.25">
      <c r="A1216" s="155">
        <v>7</v>
      </c>
      <c r="B1216" s="6" t="s">
        <v>1300</v>
      </c>
      <c r="C1216" s="35" t="s">
        <v>1321</v>
      </c>
      <c r="D1216" s="16">
        <f>6/1.95583</f>
        <v>3.0677512871773112</v>
      </c>
      <c r="E1216" s="37"/>
    </row>
    <row r="1217" spans="1:7" x14ac:dyDescent="0.25">
      <c r="A1217" s="155"/>
      <c r="B1217" s="33" t="s">
        <v>1301</v>
      </c>
      <c r="C1217" s="35"/>
      <c r="D1217" s="16"/>
      <c r="E1217" s="37"/>
    </row>
    <row r="1218" spans="1:7" x14ac:dyDescent="0.25">
      <c r="A1218" s="155">
        <v>8</v>
      </c>
      <c r="B1218" s="6" t="s">
        <v>1302</v>
      </c>
      <c r="C1218" s="35" t="s">
        <v>1324</v>
      </c>
      <c r="D1218" s="16">
        <f>16/1.95583</f>
        <v>8.1806700991394958</v>
      </c>
      <c r="E1218" s="37"/>
    </row>
    <row r="1219" spans="1:7" x14ac:dyDescent="0.25">
      <c r="A1219" s="155">
        <v>9</v>
      </c>
      <c r="B1219" s="6" t="s">
        <v>1303</v>
      </c>
      <c r="C1219" s="35" t="s">
        <v>1325</v>
      </c>
      <c r="D1219" s="16">
        <f>9/1.95583</f>
        <v>4.6016269307659661</v>
      </c>
      <c r="E1219" s="37"/>
    </row>
    <row r="1220" spans="1:7" x14ac:dyDescent="0.25">
      <c r="A1220" s="155">
        <v>10</v>
      </c>
      <c r="B1220" s="6" t="s">
        <v>1304</v>
      </c>
      <c r="C1220" s="35" t="s">
        <v>1325</v>
      </c>
      <c r="D1220" s="16">
        <f>9/1.95583</f>
        <v>4.6016269307659661</v>
      </c>
      <c r="E1220" s="37"/>
    </row>
    <row r="1221" spans="1:7" x14ac:dyDescent="0.25">
      <c r="A1221" s="155">
        <v>11</v>
      </c>
      <c r="B1221" s="6" t="s">
        <v>1305</v>
      </c>
      <c r="C1221" s="35" t="s">
        <v>1326</v>
      </c>
      <c r="D1221" s="16">
        <f>5/1.95583</f>
        <v>2.5564594059810926</v>
      </c>
      <c r="E1221" s="37"/>
    </row>
    <row r="1222" spans="1:7" x14ac:dyDescent="0.25">
      <c r="A1222" s="155"/>
      <c r="B1222" s="33" t="s">
        <v>1306</v>
      </c>
      <c r="C1222" s="35"/>
      <c r="D1222" s="16"/>
      <c r="E1222" s="37"/>
    </row>
    <row r="1223" spans="1:7" x14ac:dyDescent="0.25">
      <c r="A1223" s="155">
        <v>12</v>
      </c>
      <c r="B1223" s="6" t="s">
        <v>1307</v>
      </c>
      <c r="C1223" s="35" t="s">
        <v>1322</v>
      </c>
      <c r="D1223" s="16">
        <f>2/1.95583</f>
        <v>1.022583762392437</v>
      </c>
      <c r="E1223" s="37"/>
    </row>
    <row r="1224" spans="1:7" x14ac:dyDescent="0.25">
      <c r="A1224" s="155">
        <v>13</v>
      </c>
      <c r="B1224" s="6" t="s">
        <v>1308</v>
      </c>
      <c r="C1224" s="35" t="s">
        <v>1327</v>
      </c>
      <c r="D1224" s="16">
        <f>2.5/1.95583</f>
        <v>1.2782297029905463</v>
      </c>
      <c r="E1224" s="37"/>
    </row>
    <row r="1225" spans="1:7" x14ac:dyDescent="0.25">
      <c r="A1225" s="155">
        <v>14</v>
      </c>
      <c r="B1225" s="6" t="s">
        <v>1309</v>
      </c>
      <c r="C1225" s="35" t="s">
        <v>1328</v>
      </c>
      <c r="D1225" s="16">
        <f>3.5/1.95583</f>
        <v>1.7895215841867647</v>
      </c>
      <c r="E1225" s="37"/>
    </row>
    <row r="1226" spans="1:7" x14ac:dyDescent="0.25">
      <c r="A1226" s="155">
        <v>15</v>
      </c>
      <c r="B1226" s="6" t="s">
        <v>1310</v>
      </c>
      <c r="C1226" s="35" t="s">
        <v>1329</v>
      </c>
      <c r="D1226" s="16">
        <f>4.5/1.95583</f>
        <v>2.300813465382983</v>
      </c>
      <c r="E1226" s="37"/>
    </row>
    <row r="1227" spans="1:7" x14ac:dyDescent="0.25">
      <c r="A1227" s="155">
        <v>16</v>
      </c>
      <c r="B1227" s="6" t="s">
        <v>1311</v>
      </c>
      <c r="C1227" s="35" t="s">
        <v>1330</v>
      </c>
      <c r="D1227" s="16">
        <f>40/1.95583</f>
        <v>20.45167524784874</v>
      </c>
      <c r="E1227" s="37"/>
    </row>
    <row r="1228" spans="1:7" x14ac:dyDescent="0.25">
      <c r="A1228" s="155">
        <v>17</v>
      </c>
      <c r="B1228" s="6" t="s">
        <v>1312</v>
      </c>
      <c r="C1228" s="35" t="s">
        <v>1331</v>
      </c>
      <c r="D1228" s="16">
        <f>120/1.95583</f>
        <v>61.355025743546221</v>
      </c>
      <c r="E1228" s="37"/>
    </row>
    <row r="1230" spans="1:7" ht="26.25" customHeight="1" x14ac:dyDescent="0.25">
      <c r="A1230" s="213" t="s">
        <v>1518</v>
      </c>
      <c r="B1230" s="213"/>
      <c r="C1230" s="213"/>
      <c r="D1230" s="112"/>
      <c r="E1230" s="112"/>
      <c r="F1230" s="112"/>
      <c r="G1230" s="112"/>
    </row>
    <row r="1231" spans="1:7" ht="15" customHeight="1" x14ac:dyDescent="0.25">
      <c r="A1231" s="212" t="s">
        <v>22</v>
      </c>
      <c r="B1231" s="212" t="s">
        <v>15</v>
      </c>
      <c r="C1231" s="203" t="s">
        <v>24</v>
      </c>
      <c r="D1231" s="212" t="s">
        <v>20</v>
      </c>
      <c r="E1231" s="212"/>
      <c r="F1231" s="212"/>
      <c r="G1231" s="212"/>
    </row>
    <row r="1232" spans="1:7" ht="51" customHeight="1" x14ac:dyDescent="0.25">
      <c r="A1232" s="212"/>
      <c r="B1232" s="212"/>
      <c r="C1232" s="204"/>
      <c r="D1232" s="161" t="s">
        <v>2229</v>
      </c>
      <c r="E1232" s="161" t="s">
        <v>2230</v>
      </c>
      <c r="F1232" s="49" t="s">
        <v>21</v>
      </c>
      <c r="G1232" s="49" t="s">
        <v>23</v>
      </c>
    </row>
    <row r="1233" spans="1:7" x14ac:dyDescent="0.25">
      <c r="A1233" s="113">
        <v>1</v>
      </c>
      <c r="B1233" s="114" t="s">
        <v>1519</v>
      </c>
      <c r="C1233" s="10" t="s">
        <v>57</v>
      </c>
      <c r="D1233" s="148">
        <v>836</v>
      </c>
      <c r="E1233" s="148">
        <f>D1233/1.95583</f>
        <v>427.44001268003865</v>
      </c>
      <c r="F1233" s="148">
        <v>836</v>
      </c>
      <c r="G1233" s="27"/>
    </row>
    <row r="1234" spans="1:7" ht="30" x14ac:dyDescent="0.25">
      <c r="A1234" s="113">
        <v>2</v>
      </c>
      <c r="B1234" s="114" t="s">
        <v>1520</v>
      </c>
      <c r="C1234" s="10" t="s">
        <v>57</v>
      </c>
      <c r="D1234" s="148">
        <v>1310</v>
      </c>
      <c r="E1234" s="148">
        <f t="shared" ref="E1234:E1297" si="29">D1234/1.95583</f>
        <v>669.79236436704628</v>
      </c>
      <c r="F1234" s="148">
        <v>1310</v>
      </c>
      <c r="G1234" s="27"/>
    </row>
    <row r="1235" spans="1:7" x14ac:dyDescent="0.25">
      <c r="A1235" s="113">
        <v>3</v>
      </c>
      <c r="B1235" s="114" t="s">
        <v>1521</v>
      </c>
      <c r="C1235" s="10" t="s">
        <v>57</v>
      </c>
      <c r="D1235" s="148">
        <v>410</v>
      </c>
      <c r="E1235" s="148">
        <f t="shared" si="29"/>
        <v>209.62967129044958</v>
      </c>
      <c r="F1235" s="148">
        <v>410</v>
      </c>
      <c r="G1235" s="27"/>
    </row>
    <row r="1236" spans="1:7" x14ac:dyDescent="0.25">
      <c r="A1236" s="113">
        <v>4</v>
      </c>
      <c r="B1236" s="114" t="s">
        <v>1522</v>
      </c>
      <c r="C1236" s="10" t="s">
        <v>57</v>
      </c>
      <c r="D1236" s="115"/>
      <c r="E1236" s="148">
        <f t="shared" si="29"/>
        <v>0</v>
      </c>
      <c r="F1236" s="115"/>
      <c r="G1236" s="27"/>
    </row>
    <row r="1237" spans="1:7" x14ac:dyDescent="0.25">
      <c r="A1237" s="113" t="s">
        <v>1523</v>
      </c>
      <c r="B1237" s="114" t="s">
        <v>1524</v>
      </c>
      <c r="C1237" s="10" t="s">
        <v>57</v>
      </c>
      <c r="D1237" s="148">
        <v>403</v>
      </c>
      <c r="E1237" s="148">
        <f t="shared" si="29"/>
        <v>206.05062812207606</v>
      </c>
      <c r="F1237" s="148">
        <v>403</v>
      </c>
      <c r="G1237" s="27"/>
    </row>
    <row r="1238" spans="1:7" x14ac:dyDescent="0.25">
      <c r="A1238" s="113" t="s">
        <v>1525</v>
      </c>
      <c r="B1238" s="114" t="s">
        <v>1526</v>
      </c>
      <c r="C1238" s="10" t="s">
        <v>57</v>
      </c>
      <c r="D1238" s="148">
        <v>611</v>
      </c>
      <c r="E1238" s="148">
        <f t="shared" si="29"/>
        <v>312.39933941088952</v>
      </c>
      <c r="F1238" s="148">
        <v>611</v>
      </c>
      <c r="G1238" s="27"/>
    </row>
    <row r="1239" spans="1:7" x14ac:dyDescent="0.25">
      <c r="A1239" s="113">
        <v>5</v>
      </c>
      <c r="B1239" s="114" t="s">
        <v>1527</v>
      </c>
      <c r="C1239" s="10" t="s">
        <v>57</v>
      </c>
      <c r="D1239" s="116"/>
      <c r="E1239" s="148"/>
      <c r="F1239" s="116"/>
      <c r="G1239" s="27"/>
    </row>
    <row r="1240" spans="1:7" x14ac:dyDescent="0.25">
      <c r="A1240" s="113" t="s">
        <v>1528</v>
      </c>
      <c r="B1240" s="114" t="s">
        <v>1529</v>
      </c>
      <c r="C1240" s="10" t="s">
        <v>57</v>
      </c>
      <c r="D1240" s="148">
        <v>1847.88</v>
      </c>
      <c r="E1240" s="148">
        <f t="shared" si="29"/>
        <v>944.80604142486834</v>
      </c>
      <c r="F1240" s="148">
        <v>1847.88</v>
      </c>
      <c r="G1240" s="27"/>
    </row>
    <row r="1241" spans="1:7" x14ac:dyDescent="0.25">
      <c r="A1241" s="113" t="s">
        <v>1530</v>
      </c>
      <c r="B1241" s="114" t="s">
        <v>1531</v>
      </c>
      <c r="C1241" s="10" t="s">
        <v>57</v>
      </c>
      <c r="D1241" s="148">
        <v>1296</v>
      </c>
      <c r="E1241" s="148">
        <f t="shared" si="29"/>
        <v>662.63427803029913</v>
      </c>
      <c r="F1241" s="148">
        <v>1296</v>
      </c>
      <c r="G1241" s="27"/>
    </row>
    <row r="1242" spans="1:7" x14ac:dyDescent="0.25">
      <c r="A1242" s="113">
        <v>6</v>
      </c>
      <c r="B1242" s="114" t="s">
        <v>1532</v>
      </c>
      <c r="C1242" s="10" t="s">
        <v>57</v>
      </c>
      <c r="D1242" s="148">
        <v>842.4</v>
      </c>
      <c r="E1242" s="148">
        <f t="shared" si="29"/>
        <v>430.71228071969443</v>
      </c>
      <c r="F1242" s="148">
        <v>842.4</v>
      </c>
      <c r="G1242" s="27"/>
    </row>
    <row r="1243" spans="1:7" x14ac:dyDescent="0.25">
      <c r="A1243" s="113">
        <v>7</v>
      </c>
      <c r="B1243" s="114" t="s">
        <v>1533</v>
      </c>
      <c r="C1243" s="10" t="s">
        <v>57</v>
      </c>
      <c r="D1243" s="148">
        <v>1553</v>
      </c>
      <c r="E1243" s="148">
        <f t="shared" si="29"/>
        <v>794.03629149772735</v>
      </c>
      <c r="F1243" s="148">
        <v>1553</v>
      </c>
      <c r="G1243" s="27"/>
    </row>
    <row r="1244" spans="1:7" x14ac:dyDescent="0.25">
      <c r="A1244" s="113">
        <v>8</v>
      </c>
      <c r="B1244" s="114" t="s">
        <v>1534</v>
      </c>
      <c r="C1244" s="10" t="s">
        <v>57</v>
      </c>
      <c r="D1244" s="148">
        <v>2313</v>
      </c>
      <c r="E1244" s="148">
        <f t="shared" si="29"/>
        <v>1182.6181212068534</v>
      </c>
      <c r="F1244" s="148">
        <v>2313</v>
      </c>
      <c r="G1244" s="27"/>
    </row>
    <row r="1245" spans="1:7" ht="15.75" customHeight="1" x14ac:dyDescent="0.25">
      <c r="A1245" s="113">
        <v>9</v>
      </c>
      <c r="B1245" s="114" t="s">
        <v>1535</v>
      </c>
      <c r="C1245" s="10" t="s">
        <v>57</v>
      </c>
      <c r="D1245" s="148">
        <v>1900</v>
      </c>
      <c r="E1245" s="148">
        <f t="shared" si="29"/>
        <v>971.45457427281519</v>
      </c>
      <c r="F1245" s="148">
        <v>1900</v>
      </c>
      <c r="G1245" s="27"/>
    </row>
    <row r="1246" spans="1:7" ht="17.25" customHeight="1" x14ac:dyDescent="0.25">
      <c r="A1246" s="113">
        <v>10</v>
      </c>
      <c r="B1246" s="114" t="s">
        <v>1536</v>
      </c>
      <c r="C1246" s="10" t="s">
        <v>57</v>
      </c>
      <c r="D1246" s="148">
        <v>2510</v>
      </c>
      <c r="E1246" s="148">
        <f t="shared" si="29"/>
        <v>1283.3426218025083</v>
      </c>
      <c r="F1246" s="148">
        <v>2510</v>
      </c>
      <c r="G1246" s="27"/>
    </row>
    <row r="1247" spans="1:7" x14ac:dyDescent="0.25">
      <c r="A1247" s="113">
        <v>11</v>
      </c>
      <c r="B1247" s="114" t="s">
        <v>1537</v>
      </c>
      <c r="C1247" s="10" t="s">
        <v>57</v>
      </c>
      <c r="D1247" s="148">
        <v>7202.82</v>
      </c>
      <c r="E1247" s="148">
        <f t="shared" si="29"/>
        <v>3682.7433877177464</v>
      </c>
      <c r="F1247" s="148">
        <v>7202.82</v>
      </c>
      <c r="G1247" s="27"/>
    </row>
    <row r="1248" spans="1:7" x14ac:dyDescent="0.25">
      <c r="A1248" s="117">
        <v>12</v>
      </c>
      <c r="B1248" s="118" t="s">
        <v>1538</v>
      </c>
      <c r="C1248" s="10" t="s">
        <v>57</v>
      </c>
      <c r="D1248" s="119">
        <v>2622.22</v>
      </c>
      <c r="E1248" s="148">
        <f t="shared" si="29"/>
        <v>1340.719796710348</v>
      </c>
      <c r="F1248" s="119">
        <v>2622.22</v>
      </c>
      <c r="G1248" s="27"/>
    </row>
    <row r="1249" spans="1:7" ht="30" x14ac:dyDescent="0.25">
      <c r="A1249" s="113">
        <v>13</v>
      </c>
      <c r="B1249" s="114" t="s">
        <v>1539</v>
      </c>
      <c r="C1249" s="10" t="s">
        <v>57</v>
      </c>
      <c r="D1249" s="148">
        <v>3834</v>
      </c>
      <c r="E1249" s="148">
        <f t="shared" si="29"/>
        <v>1960.2930725063018</v>
      </c>
      <c r="F1249" s="148">
        <v>3834</v>
      </c>
      <c r="G1249" s="27"/>
    </row>
    <row r="1250" spans="1:7" ht="30" x14ac:dyDescent="0.25">
      <c r="A1250" s="113">
        <v>14</v>
      </c>
      <c r="B1250" s="114" t="s">
        <v>1540</v>
      </c>
      <c r="C1250" s="10" t="s">
        <v>57</v>
      </c>
      <c r="D1250" s="148">
        <v>6700</v>
      </c>
      <c r="E1250" s="148">
        <f t="shared" si="29"/>
        <v>3425.6556040146638</v>
      </c>
      <c r="F1250" s="148">
        <v>6700</v>
      </c>
      <c r="G1250" s="27"/>
    </row>
    <row r="1251" spans="1:7" x14ac:dyDescent="0.25">
      <c r="A1251" s="113">
        <v>15</v>
      </c>
      <c r="B1251" s="114" t="s">
        <v>1541</v>
      </c>
      <c r="C1251" s="10" t="s">
        <v>57</v>
      </c>
      <c r="D1251" s="115"/>
      <c r="E1251" s="148"/>
      <c r="F1251" s="115"/>
      <c r="G1251" s="27"/>
    </row>
    <row r="1252" spans="1:7" ht="19.5" customHeight="1" x14ac:dyDescent="0.25">
      <c r="A1252" s="113" t="s">
        <v>1542</v>
      </c>
      <c r="B1252" s="114" t="s">
        <v>1543</v>
      </c>
      <c r="C1252" s="10" t="s">
        <v>57</v>
      </c>
      <c r="D1252" s="148">
        <v>8453.59</v>
      </c>
      <c r="E1252" s="148">
        <f t="shared" si="29"/>
        <v>4322.251933961541</v>
      </c>
      <c r="F1252" s="148">
        <v>8453.59</v>
      </c>
      <c r="G1252" s="27"/>
    </row>
    <row r="1253" spans="1:7" ht="30" x14ac:dyDescent="0.25">
      <c r="A1253" s="113" t="s">
        <v>1544</v>
      </c>
      <c r="B1253" s="114" t="s">
        <v>1545</v>
      </c>
      <c r="C1253" s="10" t="s">
        <v>57</v>
      </c>
      <c r="D1253" s="148">
        <v>15083.07</v>
      </c>
      <c r="E1253" s="148">
        <f t="shared" si="29"/>
        <v>7711.8512345142472</v>
      </c>
      <c r="F1253" s="148">
        <v>15083.07</v>
      </c>
      <c r="G1253" s="27"/>
    </row>
    <row r="1254" spans="1:7" ht="30" x14ac:dyDescent="0.25">
      <c r="A1254" s="113">
        <v>16</v>
      </c>
      <c r="B1254" s="114" t="s">
        <v>1546</v>
      </c>
      <c r="C1254" s="10" t="s">
        <v>57</v>
      </c>
      <c r="D1254" s="148">
        <v>780</v>
      </c>
      <c r="E1254" s="148">
        <f t="shared" si="29"/>
        <v>398.8076673330504</v>
      </c>
      <c r="F1254" s="148">
        <v>780</v>
      </c>
      <c r="G1254" s="27"/>
    </row>
    <row r="1255" spans="1:7" x14ac:dyDescent="0.25">
      <c r="A1255" s="113">
        <v>17</v>
      </c>
      <c r="B1255" s="114" t="s">
        <v>1547</v>
      </c>
      <c r="C1255" s="10" t="s">
        <v>57</v>
      </c>
      <c r="D1255" s="115"/>
      <c r="E1255" s="148"/>
      <c r="F1255" s="115"/>
      <c r="G1255" s="27"/>
    </row>
    <row r="1256" spans="1:7" x14ac:dyDescent="0.25">
      <c r="A1256" s="113" t="s">
        <v>1548</v>
      </c>
      <c r="B1256" s="114" t="s">
        <v>1549</v>
      </c>
      <c r="C1256" s="10" t="s">
        <v>57</v>
      </c>
      <c r="D1256" s="148">
        <v>1247.4000000000001</v>
      </c>
      <c r="E1256" s="148">
        <f t="shared" si="29"/>
        <v>637.78549260416298</v>
      </c>
      <c r="F1256" s="148">
        <v>1247.4000000000001</v>
      </c>
      <c r="G1256" s="27"/>
    </row>
    <row r="1257" spans="1:7" ht="30" x14ac:dyDescent="0.25">
      <c r="A1257" s="158" t="s">
        <v>1550</v>
      </c>
      <c r="B1257" s="165" t="s">
        <v>2239</v>
      </c>
      <c r="C1257" s="10" t="s">
        <v>57</v>
      </c>
      <c r="D1257" s="156">
        <v>1676.7</v>
      </c>
      <c r="E1257" s="156">
        <f t="shared" si="29"/>
        <v>857.28309720169955</v>
      </c>
      <c r="F1257" s="156">
        <v>1676.7</v>
      </c>
      <c r="G1257" s="27"/>
    </row>
    <row r="1258" spans="1:7" x14ac:dyDescent="0.25">
      <c r="A1258" s="113">
        <v>18</v>
      </c>
      <c r="B1258" s="114" t="s">
        <v>1551</v>
      </c>
      <c r="C1258" s="10" t="s">
        <v>57</v>
      </c>
      <c r="D1258" s="115"/>
      <c r="E1258" s="148"/>
      <c r="F1258" s="115"/>
      <c r="G1258" s="27"/>
    </row>
    <row r="1259" spans="1:7" ht="30" x14ac:dyDescent="0.25">
      <c r="A1259" s="113" t="s">
        <v>1552</v>
      </c>
      <c r="B1259" s="114" t="s">
        <v>1553</v>
      </c>
      <c r="C1259" s="10" t="s">
        <v>57</v>
      </c>
      <c r="D1259" s="148">
        <v>2235.6</v>
      </c>
      <c r="E1259" s="148">
        <f t="shared" si="29"/>
        <v>1143.0441296022659</v>
      </c>
      <c r="F1259" s="148">
        <v>2235.6</v>
      </c>
      <c r="G1259" s="27"/>
    </row>
    <row r="1260" spans="1:7" x14ac:dyDescent="0.25">
      <c r="A1260" s="113">
        <v>19</v>
      </c>
      <c r="B1260" s="114" t="s">
        <v>1554</v>
      </c>
      <c r="C1260" s="10" t="s">
        <v>57</v>
      </c>
      <c r="D1260" s="115"/>
      <c r="E1260" s="148"/>
      <c r="F1260" s="115"/>
      <c r="G1260" s="27"/>
    </row>
    <row r="1261" spans="1:7" ht="30" x14ac:dyDescent="0.25">
      <c r="A1261" s="113" t="s">
        <v>1555</v>
      </c>
      <c r="B1261" s="114" t="s">
        <v>1556</v>
      </c>
      <c r="C1261" s="10" t="s">
        <v>57</v>
      </c>
      <c r="D1261" s="148">
        <v>1188</v>
      </c>
      <c r="E1261" s="148">
        <f t="shared" si="29"/>
        <v>607.41475486110755</v>
      </c>
      <c r="F1261" s="148">
        <v>1188</v>
      </c>
      <c r="G1261" s="27"/>
    </row>
    <row r="1262" spans="1:7" ht="30" x14ac:dyDescent="0.25">
      <c r="A1262" s="113">
        <v>20</v>
      </c>
      <c r="B1262" s="114" t="s">
        <v>1557</v>
      </c>
      <c r="C1262" s="10" t="s">
        <v>57</v>
      </c>
      <c r="D1262" s="115"/>
      <c r="E1262" s="148"/>
      <c r="F1262" s="115"/>
      <c r="G1262" s="27"/>
    </row>
    <row r="1263" spans="1:7" ht="30" x14ac:dyDescent="0.25">
      <c r="A1263" s="113" t="s">
        <v>1558</v>
      </c>
      <c r="B1263" s="114" t="s">
        <v>1559</v>
      </c>
      <c r="C1263" s="10" t="s">
        <v>57</v>
      </c>
      <c r="D1263" s="148">
        <v>4626.72</v>
      </c>
      <c r="E1263" s="148">
        <f t="shared" si="29"/>
        <v>2365.6043725681679</v>
      </c>
      <c r="F1263" s="148">
        <v>4626.72</v>
      </c>
      <c r="G1263" s="27"/>
    </row>
    <row r="1264" spans="1:7" ht="20.25" customHeight="1" x14ac:dyDescent="0.25">
      <c r="A1264" s="113">
        <v>25</v>
      </c>
      <c r="B1264" s="114" t="s">
        <v>1560</v>
      </c>
      <c r="C1264" s="10" t="s">
        <v>57</v>
      </c>
      <c r="D1264" s="148">
        <v>1474.2</v>
      </c>
      <c r="E1264" s="148">
        <f t="shared" si="29"/>
        <v>753.7464912594653</v>
      </c>
      <c r="F1264" s="148">
        <v>1474.2</v>
      </c>
      <c r="G1264" s="27"/>
    </row>
    <row r="1265" spans="1:7" ht="30" x14ac:dyDescent="0.25">
      <c r="A1265" s="113">
        <v>26</v>
      </c>
      <c r="B1265" s="114" t="s">
        <v>1561</v>
      </c>
      <c r="C1265" s="10" t="s">
        <v>57</v>
      </c>
      <c r="D1265" s="148">
        <v>4536</v>
      </c>
      <c r="E1265" s="148">
        <f t="shared" si="29"/>
        <v>2319.2199731060473</v>
      </c>
      <c r="F1265" s="148">
        <v>4536</v>
      </c>
      <c r="G1265" s="27"/>
    </row>
    <row r="1266" spans="1:7" x14ac:dyDescent="0.25">
      <c r="A1266" s="113">
        <v>27</v>
      </c>
      <c r="B1266" s="114" t="s">
        <v>1562</v>
      </c>
      <c r="C1266" s="10" t="s">
        <v>57</v>
      </c>
      <c r="D1266" s="148">
        <v>3470</v>
      </c>
      <c r="E1266" s="148">
        <f t="shared" si="29"/>
        <v>1774.1828277508782</v>
      </c>
      <c r="F1266" s="148">
        <v>3470</v>
      </c>
      <c r="G1266" s="27"/>
    </row>
    <row r="1267" spans="1:7" ht="30" x14ac:dyDescent="0.25">
      <c r="A1267" s="113">
        <v>28</v>
      </c>
      <c r="B1267" s="114" t="s">
        <v>1563</v>
      </c>
      <c r="C1267" s="10" t="s">
        <v>57</v>
      </c>
      <c r="D1267" s="148">
        <v>6010</v>
      </c>
      <c r="E1267" s="148">
        <f t="shared" si="29"/>
        <v>3072.8642059892732</v>
      </c>
      <c r="F1267" s="148">
        <v>6010</v>
      </c>
      <c r="G1267" s="27"/>
    </row>
    <row r="1268" spans="1:7" ht="30" x14ac:dyDescent="0.25">
      <c r="A1268" s="113">
        <v>29</v>
      </c>
      <c r="B1268" s="114" t="s">
        <v>1564</v>
      </c>
      <c r="C1268" s="10" t="s">
        <v>57</v>
      </c>
      <c r="D1268" s="148">
        <v>1034.53</v>
      </c>
      <c r="E1268" s="148">
        <f t="shared" si="29"/>
        <v>528.94678985392386</v>
      </c>
      <c r="F1268" s="148">
        <v>1034.53</v>
      </c>
      <c r="G1268" s="27"/>
    </row>
    <row r="1269" spans="1:7" ht="30" x14ac:dyDescent="0.25">
      <c r="A1269" s="113">
        <v>30</v>
      </c>
      <c r="B1269" s="114" t="s">
        <v>1565</v>
      </c>
      <c r="C1269" s="10" t="s">
        <v>57</v>
      </c>
      <c r="D1269" s="115"/>
      <c r="E1269" s="148"/>
      <c r="F1269" s="115"/>
      <c r="G1269" s="27"/>
    </row>
    <row r="1270" spans="1:7" ht="30" x14ac:dyDescent="0.25">
      <c r="A1270" s="113" t="s">
        <v>1566</v>
      </c>
      <c r="B1270" s="114" t="s">
        <v>1567</v>
      </c>
      <c r="C1270" s="10" t="s">
        <v>57</v>
      </c>
      <c r="D1270" s="148">
        <v>2753</v>
      </c>
      <c r="E1270" s="148">
        <f t="shared" si="29"/>
        <v>1407.5865489331895</v>
      </c>
      <c r="F1270" s="148">
        <v>2753</v>
      </c>
      <c r="G1270" s="27"/>
    </row>
    <row r="1271" spans="1:7" x14ac:dyDescent="0.25">
      <c r="A1271" s="113">
        <v>31</v>
      </c>
      <c r="B1271" s="114" t="s">
        <v>1568</v>
      </c>
      <c r="C1271" s="10" t="s">
        <v>57</v>
      </c>
      <c r="D1271" s="115"/>
      <c r="E1271" s="148"/>
      <c r="F1271" s="115"/>
      <c r="G1271" s="27"/>
    </row>
    <row r="1272" spans="1:7" x14ac:dyDescent="0.25">
      <c r="A1272" s="113" t="s">
        <v>1569</v>
      </c>
      <c r="B1272" s="114" t="s">
        <v>1570</v>
      </c>
      <c r="C1272" s="10" t="s">
        <v>57</v>
      </c>
      <c r="D1272" s="148">
        <v>8100</v>
      </c>
      <c r="E1272" s="148">
        <f t="shared" si="29"/>
        <v>4141.4642376893698</v>
      </c>
      <c r="F1272" s="148">
        <v>8100</v>
      </c>
      <c r="G1272" s="27"/>
    </row>
    <row r="1273" spans="1:7" x14ac:dyDescent="0.25">
      <c r="A1273" s="113">
        <v>32</v>
      </c>
      <c r="B1273" s="114" t="s">
        <v>1571</v>
      </c>
      <c r="C1273" s="10" t="s">
        <v>57</v>
      </c>
      <c r="D1273" s="115"/>
      <c r="E1273" s="148"/>
      <c r="F1273" s="115"/>
      <c r="G1273" s="27"/>
    </row>
    <row r="1274" spans="1:7" x14ac:dyDescent="0.25">
      <c r="A1274" s="113" t="s">
        <v>1572</v>
      </c>
      <c r="B1274" s="114" t="s">
        <v>1573</v>
      </c>
      <c r="C1274" s="10" t="s">
        <v>57</v>
      </c>
      <c r="D1274" s="148">
        <v>980</v>
      </c>
      <c r="E1274" s="148">
        <f t="shared" si="29"/>
        <v>501.06604357229412</v>
      </c>
      <c r="F1274" s="148">
        <v>980</v>
      </c>
      <c r="G1274" s="27"/>
    </row>
    <row r="1275" spans="1:7" x14ac:dyDescent="0.25">
      <c r="A1275" s="113">
        <v>33</v>
      </c>
      <c r="B1275" s="114" t="s">
        <v>1574</v>
      </c>
      <c r="C1275" s="10" t="s">
        <v>57</v>
      </c>
      <c r="D1275" s="148">
        <v>723.06</v>
      </c>
      <c r="E1275" s="148">
        <f t="shared" si="29"/>
        <v>369.69470761773772</v>
      </c>
      <c r="F1275" s="148">
        <v>723.06</v>
      </c>
      <c r="G1275" s="27"/>
    </row>
    <row r="1276" spans="1:7" ht="30" x14ac:dyDescent="0.25">
      <c r="A1276" s="113">
        <v>35</v>
      </c>
      <c r="B1276" s="114" t="s">
        <v>1575</v>
      </c>
      <c r="C1276" s="10" t="s">
        <v>57</v>
      </c>
      <c r="D1276" s="148">
        <v>2736.9</v>
      </c>
      <c r="E1276" s="148">
        <f t="shared" si="29"/>
        <v>1399.3547496459305</v>
      </c>
      <c r="F1276" s="148">
        <v>2736.9</v>
      </c>
      <c r="G1276" s="27"/>
    </row>
    <row r="1277" spans="1:7" x14ac:dyDescent="0.25">
      <c r="A1277" s="113">
        <v>36</v>
      </c>
      <c r="B1277" s="114" t="s">
        <v>1576</v>
      </c>
      <c r="C1277" s="10" t="s">
        <v>57</v>
      </c>
      <c r="D1277" s="148">
        <v>1323.22</v>
      </c>
      <c r="E1277" s="148">
        <f t="shared" si="29"/>
        <v>676.55164303646029</v>
      </c>
      <c r="F1277" s="148">
        <v>1323.22</v>
      </c>
      <c r="G1277" s="27"/>
    </row>
    <row r="1278" spans="1:7" x14ac:dyDescent="0.25">
      <c r="A1278" s="113">
        <v>37</v>
      </c>
      <c r="B1278" s="114" t="s">
        <v>1577</v>
      </c>
      <c r="C1278" s="10" t="s">
        <v>57</v>
      </c>
      <c r="D1278" s="148">
        <v>5133.97</v>
      </c>
      <c r="E1278" s="148">
        <f t="shared" si="29"/>
        <v>2624.9571793049499</v>
      </c>
      <c r="F1278" s="148">
        <v>5133.97</v>
      </c>
      <c r="G1278" s="27"/>
    </row>
    <row r="1279" spans="1:7" ht="17.25" customHeight="1" x14ac:dyDescent="0.25">
      <c r="A1279" s="113">
        <v>38</v>
      </c>
      <c r="B1279" s="114" t="s">
        <v>1578</v>
      </c>
      <c r="C1279" s="10" t="s">
        <v>57</v>
      </c>
      <c r="D1279" s="148">
        <v>1188</v>
      </c>
      <c r="E1279" s="148">
        <f t="shared" si="29"/>
        <v>607.41475486110755</v>
      </c>
      <c r="F1279" s="148">
        <v>1188</v>
      </c>
      <c r="G1279" s="27"/>
    </row>
    <row r="1280" spans="1:7" ht="30" x14ac:dyDescent="0.25">
      <c r="A1280" s="113">
        <v>39</v>
      </c>
      <c r="B1280" s="114" t="s">
        <v>1579</v>
      </c>
      <c r="C1280" s="10" t="s">
        <v>57</v>
      </c>
      <c r="D1280" s="148">
        <v>1516.32</v>
      </c>
      <c r="E1280" s="148">
        <f t="shared" si="29"/>
        <v>775.28210529545004</v>
      </c>
      <c r="F1280" s="148">
        <v>1516.32</v>
      </c>
      <c r="G1280" s="27"/>
    </row>
    <row r="1281" spans="1:7" x14ac:dyDescent="0.25">
      <c r="A1281" s="113">
        <v>40</v>
      </c>
      <c r="B1281" s="114" t="s">
        <v>1580</v>
      </c>
      <c r="C1281" s="10" t="s">
        <v>57</v>
      </c>
      <c r="D1281" s="115"/>
      <c r="E1281" s="148"/>
      <c r="F1281" s="115"/>
      <c r="G1281" s="27"/>
    </row>
    <row r="1282" spans="1:7" ht="30" x14ac:dyDescent="0.25">
      <c r="A1282" s="113" t="s">
        <v>1581</v>
      </c>
      <c r="B1282" s="114" t="s">
        <v>1582</v>
      </c>
      <c r="C1282" s="10" t="s">
        <v>57</v>
      </c>
      <c r="D1282" s="148">
        <v>1049.76</v>
      </c>
      <c r="E1282" s="148">
        <f t="shared" si="29"/>
        <v>536.73376520454235</v>
      </c>
      <c r="F1282" s="148">
        <v>1049.76</v>
      </c>
      <c r="G1282" s="27"/>
    </row>
    <row r="1283" spans="1:7" ht="30" x14ac:dyDescent="0.25">
      <c r="A1283" s="113" t="s">
        <v>1583</v>
      </c>
      <c r="B1283" s="114" t="s">
        <v>1584</v>
      </c>
      <c r="C1283" s="10" t="s">
        <v>57</v>
      </c>
      <c r="D1283" s="148">
        <v>1306.8</v>
      </c>
      <c r="E1283" s="148">
        <f t="shared" si="29"/>
        <v>668.1562303472183</v>
      </c>
      <c r="F1283" s="148">
        <v>1306.8</v>
      </c>
      <c r="G1283" s="27"/>
    </row>
    <row r="1284" spans="1:7" ht="30" x14ac:dyDescent="0.25">
      <c r="A1284" s="113">
        <v>41</v>
      </c>
      <c r="B1284" s="114" t="s">
        <v>1585</v>
      </c>
      <c r="C1284" s="10" t="s">
        <v>57</v>
      </c>
      <c r="D1284" s="115"/>
      <c r="E1284" s="148">
        <f t="shared" si="29"/>
        <v>0</v>
      </c>
      <c r="F1284" s="115"/>
      <c r="G1284" s="27"/>
    </row>
    <row r="1285" spans="1:7" ht="30" x14ac:dyDescent="0.25">
      <c r="A1285" s="113" t="s">
        <v>1586</v>
      </c>
      <c r="B1285" s="114" t="s">
        <v>1587</v>
      </c>
      <c r="C1285" s="10" t="s">
        <v>57</v>
      </c>
      <c r="D1285" s="148">
        <v>736.56</v>
      </c>
      <c r="E1285" s="148">
        <f t="shared" si="29"/>
        <v>376.59714801388668</v>
      </c>
      <c r="F1285" s="148">
        <v>736.56</v>
      </c>
      <c r="G1285" s="27"/>
    </row>
    <row r="1286" spans="1:7" ht="30" x14ac:dyDescent="0.25">
      <c r="A1286" s="113" t="s">
        <v>1588</v>
      </c>
      <c r="B1286" s="114" t="s">
        <v>1589</v>
      </c>
      <c r="C1286" s="10" t="s">
        <v>57</v>
      </c>
      <c r="D1286" s="148">
        <v>974.16</v>
      </c>
      <c r="E1286" s="148">
        <f t="shared" si="29"/>
        <v>498.08009898610817</v>
      </c>
      <c r="F1286" s="148">
        <v>974.16</v>
      </c>
      <c r="G1286" s="27"/>
    </row>
    <row r="1287" spans="1:7" ht="30" x14ac:dyDescent="0.25">
      <c r="A1287" s="113">
        <v>42</v>
      </c>
      <c r="B1287" s="114" t="s">
        <v>1590</v>
      </c>
      <c r="C1287" s="10" t="s">
        <v>57</v>
      </c>
      <c r="D1287" s="115"/>
      <c r="E1287" s="148"/>
      <c r="F1287" s="115"/>
      <c r="G1287" s="27"/>
    </row>
    <row r="1288" spans="1:7" ht="30" x14ac:dyDescent="0.25">
      <c r="A1288" s="113" t="s">
        <v>1591</v>
      </c>
      <c r="B1288" s="114" t="s">
        <v>1592</v>
      </c>
      <c r="C1288" s="10" t="s">
        <v>57</v>
      </c>
      <c r="D1288" s="148">
        <v>1670.2</v>
      </c>
      <c r="E1288" s="148">
        <f t="shared" si="29"/>
        <v>853.9596999739241</v>
      </c>
      <c r="F1288" s="148">
        <v>1670.2</v>
      </c>
      <c r="G1288" s="27"/>
    </row>
    <row r="1289" spans="1:7" ht="30" x14ac:dyDescent="0.25">
      <c r="A1289" s="113" t="s">
        <v>1593</v>
      </c>
      <c r="B1289" s="114" t="s">
        <v>1594</v>
      </c>
      <c r="C1289" s="10" t="s">
        <v>57</v>
      </c>
      <c r="D1289" s="148">
        <v>3191.89</v>
      </c>
      <c r="E1289" s="148">
        <f t="shared" si="29"/>
        <v>1631.9874426713977</v>
      </c>
      <c r="F1289" s="148">
        <v>3191.89</v>
      </c>
      <c r="G1289" s="27"/>
    </row>
    <row r="1290" spans="1:7" x14ac:dyDescent="0.25">
      <c r="A1290" s="113">
        <v>43</v>
      </c>
      <c r="B1290" s="114" t="s">
        <v>1595</v>
      </c>
      <c r="C1290" s="10" t="s">
        <v>57</v>
      </c>
      <c r="D1290" s="148">
        <v>682.53</v>
      </c>
      <c r="E1290" s="148">
        <f t="shared" si="29"/>
        <v>348.97204767285501</v>
      </c>
      <c r="F1290" s="148">
        <v>682.53</v>
      </c>
      <c r="G1290" s="27"/>
    </row>
    <row r="1291" spans="1:7" x14ac:dyDescent="0.25">
      <c r="A1291" s="113">
        <v>44</v>
      </c>
      <c r="B1291" s="114" t="s">
        <v>1596</v>
      </c>
      <c r="C1291" s="10" t="s">
        <v>57</v>
      </c>
      <c r="D1291" s="148">
        <v>1516.32</v>
      </c>
      <c r="E1291" s="148">
        <f t="shared" si="29"/>
        <v>775.28210529545004</v>
      </c>
      <c r="F1291" s="148">
        <v>1516.32</v>
      </c>
      <c r="G1291" s="27"/>
    </row>
    <row r="1292" spans="1:7" ht="30" x14ac:dyDescent="0.25">
      <c r="A1292" s="113">
        <v>45</v>
      </c>
      <c r="B1292" s="114" t="s">
        <v>1597</v>
      </c>
      <c r="C1292" s="10" t="s">
        <v>57</v>
      </c>
      <c r="D1292" s="148">
        <v>1247.26</v>
      </c>
      <c r="E1292" s="148">
        <f t="shared" si="29"/>
        <v>637.71391174079542</v>
      </c>
      <c r="F1292" s="148">
        <v>1247.26</v>
      </c>
      <c r="G1292" s="27"/>
    </row>
    <row r="1293" spans="1:7" ht="30" x14ac:dyDescent="0.25">
      <c r="A1293" s="113">
        <v>46</v>
      </c>
      <c r="B1293" s="114" t="s">
        <v>1598</v>
      </c>
      <c r="C1293" s="10" t="s">
        <v>57</v>
      </c>
      <c r="D1293" s="148">
        <v>2736.85</v>
      </c>
      <c r="E1293" s="148">
        <f t="shared" si="29"/>
        <v>1399.3291850518706</v>
      </c>
      <c r="F1293" s="148">
        <v>2736.85</v>
      </c>
      <c r="G1293" s="27"/>
    </row>
    <row r="1294" spans="1:7" ht="30" x14ac:dyDescent="0.25">
      <c r="A1294" s="113">
        <v>47</v>
      </c>
      <c r="B1294" s="114" t="s">
        <v>1599</v>
      </c>
      <c r="C1294" s="10" t="s">
        <v>57</v>
      </c>
      <c r="D1294" s="115"/>
      <c r="E1294" s="148"/>
      <c r="F1294" s="115"/>
      <c r="G1294" s="27"/>
    </row>
    <row r="1295" spans="1:7" ht="30" x14ac:dyDescent="0.25">
      <c r="A1295" s="113" t="s">
        <v>1600</v>
      </c>
      <c r="B1295" s="114" t="s">
        <v>1601</v>
      </c>
      <c r="C1295" s="10" t="s">
        <v>57</v>
      </c>
      <c r="D1295" s="148">
        <v>3510</v>
      </c>
      <c r="E1295" s="148">
        <f t="shared" si="29"/>
        <v>1794.6345029987269</v>
      </c>
      <c r="F1295" s="148">
        <v>3510</v>
      </c>
      <c r="G1295" s="27"/>
    </row>
    <row r="1296" spans="1:7" ht="30" x14ac:dyDescent="0.25">
      <c r="A1296" s="113" t="s">
        <v>1602</v>
      </c>
      <c r="B1296" s="114" t="s">
        <v>1603</v>
      </c>
      <c r="C1296" s="10" t="s">
        <v>57</v>
      </c>
      <c r="D1296" s="148">
        <v>4076.68</v>
      </c>
      <c r="E1296" s="148">
        <f t="shared" si="29"/>
        <v>2084.373386235</v>
      </c>
      <c r="F1296" s="148">
        <v>4076.68</v>
      </c>
      <c r="G1296" s="27"/>
    </row>
    <row r="1297" spans="1:7" x14ac:dyDescent="0.25">
      <c r="A1297" s="113">
        <v>48</v>
      </c>
      <c r="B1297" s="114" t="s">
        <v>1604</v>
      </c>
      <c r="C1297" s="10" t="s">
        <v>57</v>
      </c>
      <c r="D1297" s="148">
        <v>1663.2</v>
      </c>
      <c r="E1297" s="148">
        <f t="shared" si="29"/>
        <v>850.38065680555064</v>
      </c>
      <c r="F1297" s="148">
        <v>1663.2</v>
      </c>
      <c r="G1297" s="27"/>
    </row>
    <row r="1298" spans="1:7" x14ac:dyDescent="0.25">
      <c r="A1298" s="113">
        <v>49</v>
      </c>
      <c r="B1298" s="114" t="s">
        <v>1605</v>
      </c>
      <c r="C1298" s="10" t="s">
        <v>57</v>
      </c>
      <c r="D1298" s="148">
        <v>1348.96</v>
      </c>
      <c r="E1298" s="148">
        <f t="shared" ref="E1298:E1361" si="30">D1298/1.95583</f>
        <v>689.71229605845087</v>
      </c>
      <c r="F1298" s="148">
        <v>1348.96</v>
      </c>
      <c r="G1298" s="27"/>
    </row>
    <row r="1299" spans="1:7" x14ac:dyDescent="0.25">
      <c r="A1299" s="113">
        <v>50</v>
      </c>
      <c r="B1299" s="114" t="s">
        <v>1606</v>
      </c>
      <c r="C1299" s="10" t="s">
        <v>57</v>
      </c>
      <c r="D1299" s="115"/>
      <c r="E1299" s="148">
        <f t="shared" si="30"/>
        <v>0</v>
      </c>
      <c r="F1299" s="115"/>
      <c r="G1299" s="27"/>
    </row>
    <row r="1300" spans="1:7" ht="30" x14ac:dyDescent="0.25">
      <c r="A1300" s="113" t="s">
        <v>1607</v>
      </c>
      <c r="B1300" s="114" t="s">
        <v>1608</v>
      </c>
      <c r="C1300" s="10" t="s">
        <v>57</v>
      </c>
      <c r="D1300" s="148">
        <v>1404</v>
      </c>
      <c r="E1300" s="148">
        <f t="shared" si="30"/>
        <v>717.85380119949082</v>
      </c>
      <c r="F1300" s="148">
        <v>1404</v>
      </c>
      <c r="G1300" s="27"/>
    </row>
    <row r="1301" spans="1:7" x14ac:dyDescent="0.25">
      <c r="A1301" s="113">
        <v>51</v>
      </c>
      <c r="B1301" s="114" t="s">
        <v>1609</v>
      </c>
      <c r="C1301" s="10" t="s">
        <v>57</v>
      </c>
      <c r="D1301" s="115"/>
      <c r="E1301" s="148">
        <f t="shared" si="30"/>
        <v>0</v>
      </c>
      <c r="F1301" s="115"/>
      <c r="G1301" s="27"/>
    </row>
    <row r="1302" spans="1:7" x14ac:dyDescent="0.25">
      <c r="A1302" s="113" t="s">
        <v>1610</v>
      </c>
      <c r="B1302" s="114" t="s">
        <v>1609</v>
      </c>
      <c r="C1302" s="10" t="s">
        <v>57</v>
      </c>
      <c r="D1302" s="148">
        <v>4711.05</v>
      </c>
      <c r="E1302" s="148">
        <f t="shared" si="30"/>
        <v>2408.7216169094454</v>
      </c>
      <c r="F1302" s="148">
        <v>4711.05</v>
      </c>
      <c r="G1302" s="27"/>
    </row>
    <row r="1303" spans="1:7" ht="15" customHeight="1" x14ac:dyDescent="0.25">
      <c r="A1303" s="113" t="s">
        <v>1611</v>
      </c>
      <c r="B1303" s="114" t="s">
        <v>1612</v>
      </c>
      <c r="C1303" s="10" t="s">
        <v>57</v>
      </c>
      <c r="D1303" s="148">
        <v>5043.7</v>
      </c>
      <c r="E1303" s="148">
        <f t="shared" si="30"/>
        <v>2578.8028611893669</v>
      </c>
      <c r="F1303" s="148">
        <v>5043.7</v>
      </c>
      <c r="G1303" s="27"/>
    </row>
    <row r="1304" spans="1:7" x14ac:dyDescent="0.25">
      <c r="A1304" s="113">
        <v>52</v>
      </c>
      <c r="B1304" s="114" t="s">
        <v>1613</v>
      </c>
      <c r="C1304" s="10" t="s">
        <v>57</v>
      </c>
      <c r="D1304" s="115"/>
      <c r="E1304" s="148"/>
      <c r="F1304" s="115"/>
      <c r="G1304" s="27"/>
    </row>
    <row r="1305" spans="1:7" x14ac:dyDescent="0.25">
      <c r="A1305" s="113" t="s">
        <v>1614</v>
      </c>
      <c r="B1305" s="114" t="s">
        <v>1615</v>
      </c>
      <c r="C1305" s="10" t="s">
        <v>57</v>
      </c>
      <c r="D1305" s="148">
        <v>2721.6</v>
      </c>
      <c r="E1305" s="148">
        <f t="shared" si="30"/>
        <v>1391.5319838636283</v>
      </c>
      <c r="F1305" s="148">
        <v>2721.6</v>
      </c>
      <c r="G1305" s="27"/>
    </row>
    <row r="1306" spans="1:7" x14ac:dyDescent="0.25">
      <c r="A1306" s="113" t="s">
        <v>1616</v>
      </c>
      <c r="B1306" s="114" t="s">
        <v>1617</v>
      </c>
      <c r="C1306" s="10" t="s">
        <v>57</v>
      </c>
      <c r="D1306" s="148">
        <v>3341.89</v>
      </c>
      <c r="E1306" s="148">
        <f t="shared" si="30"/>
        <v>1708.6812248508306</v>
      </c>
      <c r="F1306" s="148">
        <v>3341.89</v>
      </c>
      <c r="G1306" s="27"/>
    </row>
    <row r="1307" spans="1:7" x14ac:dyDescent="0.25">
      <c r="A1307" s="113">
        <v>53</v>
      </c>
      <c r="B1307" s="114" t="s">
        <v>1618</v>
      </c>
      <c r="C1307" s="10" t="s">
        <v>57</v>
      </c>
      <c r="D1307" s="115"/>
      <c r="E1307" s="148"/>
      <c r="F1307" s="115"/>
      <c r="G1307" s="27"/>
    </row>
    <row r="1308" spans="1:7" x14ac:dyDescent="0.25">
      <c r="A1308" s="113" t="s">
        <v>1619</v>
      </c>
      <c r="B1308" s="114" t="s">
        <v>1620</v>
      </c>
      <c r="C1308" s="10" t="s">
        <v>57</v>
      </c>
      <c r="D1308" s="148">
        <v>2835</v>
      </c>
      <c r="E1308" s="148">
        <f t="shared" si="30"/>
        <v>1449.5124831912794</v>
      </c>
      <c r="F1308" s="148">
        <v>2835</v>
      </c>
      <c r="G1308" s="27"/>
    </row>
    <row r="1309" spans="1:7" x14ac:dyDescent="0.25">
      <c r="A1309" s="113" t="s">
        <v>1621</v>
      </c>
      <c r="B1309" s="114" t="s">
        <v>1622</v>
      </c>
      <c r="C1309" s="10" t="s">
        <v>57</v>
      </c>
      <c r="D1309" s="148">
        <v>3511.18</v>
      </c>
      <c r="E1309" s="148">
        <f t="shared" si="30"/>
        <v>1795.2378274185385</v>
      </c>
      <c r="F1309" s="148">
        <v>3511.18</v>
      </c>
      <c r="G1309" s="27"/>
    </row>
    <row r="1310" spans="1:7" ht="30" x14ac:dyDescent="0.25">
      <c r="A1310" s="113">
        <v>54</v>
      </c>
      <c r="B1310" s="114" t="s">
        <v>1623</v>
      </c>
      <c r="C1310" s="10" t="s">
        <v>57</v>
      </c>
      <c r="D1310" s="115"/>
      <c r="E1310" s="148"/>
      <c r="F1310" s="115"/>
      <c r="G1310" s="27"/>
    </row>
    <row r="1311" spans="1:7" ht="30" x14ac:dyDescent="0.25">
      <c r="A1311" s="113" t="s">
        <v>1624</v>
      </c>
      <c r="B1311" s="114" t="s">
        <v>1625</v>
      </c>
      <c r="C1311" s="10" t="s">
        <v>57</v>
      </c>
      <c r="D1311" s="148">
        <v>12960</v>
      </c>
      <c r="E1311" s="148">
        <f t="shared" si="30"/>
        <v>6626.3427803029917</v>
      </c>
      <c r="F1311" s="148">
        <v>12960</v>
      </c>
      <c r="G1311" s="27"/>
    </row>
    <row r="1312" spans="1:7" ht="30" x14ac:dyDescent="0.25">
      <c r="A1312" s="113" t="s">
        <v>1626</v>
      </c>
      <c r="B1312" s="114" t="s">
        <v>1627</v>
      </c>
      <c r="C1312" s="10" t="s">
        <v>57</v>
      </c>
      <c r="D1312" s="148">
        <v>13338</v>
      </c>
      <c r="E1312" s="148">
        <f t="shared" si="30"/>
        <v>6819.611111395162</v>
      </c>
      <c r="F1312" s="148">
        <v>13338</v>
      </c>
      <c r="G1312" s="27"/>
    </row>
    <row r="1313" spans="1:7" ht="30" x14ac:dyDescent="0.25">
      <c r="A1313" s="113">
        <v>55</v>
      </c>
      <c r="B1313" s="114" t="s">
        <v>1628</v>
      </c>
      <c r="C1313" s="10" t="s">
        <v>57</v>
      </c>
      <c r="D1313" s="115"/>
      <c r="E1313" s="148"/>
      <c r="F1313" s="115"/>
      <c r="G1313" s="27"/>
    </row>
    <row r="1314" spans="1:7" ht="30" x14ac:dyDescent="0.25">
      <c r="A1314" s="113" t="s">
        <v>1629</v>
      </c>
      <c r="B1314" s="114" t="s">
        <v>1630</v>
      </c>
      <c r="C1314" s="10" t="s">
        <v>57</v>
      </c>
      <c r="D1314" s="148">
        <v>16524</v>
      </c>
      <c r="E1314" s="148">
        <f t="shared" si="30"/>
        <v>8448.5870448863152</v>
      </c>
      <c r="F1314" s="148">
        <v>16524</v>
      </c>
      <c r="G1314" s="27"/>
    </row>
    <row r="1315" spans="1:7" ht="30" x14ac:dyDescent="0.25">
      <c r="A1315" s="113" t="s">
        <v>1631</v>
      </c>
      <c r="B1315" s="114" t="s">
        <v>1632</v>
      </c>
      <c r="C1315" s="10" t="s">
        <v>57</v>
      </c>
      <c r="D1315" s="148">
        <v>16605</v>
      </c>
      <c r="E1315" s="148">
        <f t="shared" si="30"/>
        <v>8490.0016872632077</v>
      </c>
      <c r="F1315" s="148">
        <v>16605</v>
      </c>
      <c r="G1315" s="27"/>
    </row>
    <row r="1316" spans="1:7" ht="30" x14ac:dyDescent="0.25">
      <c r="A1316" s="113">
        <v>56</v>
      </c>
      <c r="B1316" s="114" t="s">
        <v>1633</v>
      </c>
      <c r="C1316" s="10" t="s">
        <v>57</v>
      </c>
      <c r="D1316" s="115"/>
      <c r="E1316" s="148"/>
      <c r="F1316" s="115"/>
      <c r="G1316" s="27"/>
    </row>
    <row r="1317" spans="1:7" ht="45" x14ac:dyDescent="0.25">
      <c r="A1317" s="113" t="s">
        <v>1634</v>
      </c>
      <c r="B1317" s="114" t="s">
        <v>1635</v>
      </c>
      <c r="C1317" s="10" t="s">
        <v>57</v>
      </c>
      <c r="D1317" s="115">
        <v>907.2</v>
      </c>
      <c r="E1317" s="148">
        <f t="shared" si="30"/>
        <v>463.84399462120945</v>
      </c>
      <c r="F1317" s="115">
        <v>907.2</v>
      </c>
      <c r="G1317" s="27"/>
    </row>
    <row r="1318" spans="1:7" ht="45" x14ac:dyDescent="0.25">
      <c r="A1318" s="113" t="s">
        <v>1636</v>
      </c>
      <c r="B1318" s="114" t="s">
        <v>1637</v>
      </c>
      <c r="C1318" s="10" t="s">
        <v>57</v>
      </c>
      <c r="D1318" s="115">
        <v>1188</v>
      </c>
      <c r="E1318" s="148">
        <f t="shared" si="30"/>
        <v>607.41475486110755</v>
      </c>
      <c r="F1318" s="115">
        <v>1188</v>
      </c>
      <c r="G1318" s="27"/>
    </row>
    <row r="1319" spans="1:7" ht="30" x14ac:dyDescent="0.25">
      <c r="A1319" s="113">
        <v>57</v>
      </c>
      <c r="B1319" s="114" t="s">
        <v>1638</v>
      </c>
      <c r="C1319" s="10" t="s">
        <v>57</v>
      </c>
      <c r="D1319" s="115"/>
      <c r="E1319" s="148"/>
      <c r="F1319" s="115"/>
      <c r="G1319" s="27"/>
    </row>
    <row r="1320" spans="1:7" ht="31.5" customHeight="1" x14ac:dyDescent="0.25">
      <c r="A1320" s="113" t="s">
        <v>1639</v>
      </c>
      <c r="B1320" s="114" t="s">
        <v>1640</v>
      </c>
      <c r="C1320" s="10" t="s">
        <v>57</v>
      </c>
      <c r="D1320" s="115">
        <v>3888</v>
      </c>
      <c r="E1320" s="148">
        <f t="shared" si="30"/>
        <v>1987.9028340908976</v>
      </c>
      <c r="F1320" s="115">
        <v>3888</v>
      </c>
      <c r="G1320" s="27"/>
    </row>
    <row r="1321" spans="1:7" ht="32.25" customHeight="1" x14ac:dyDescent="0.25">
      <c r="A1321" s="113" t="s">
        <v>1641</v>
      </c>
      <c r="B1321" s="114" t="s">
        <v>1642</v>
      </c>
      <c r="C1321" s="10" t="s">
        <v>57</v>
      </c>
      <c r="D1321" s="148">
        <v>4860</v>
      </c>
      <c r="E1321" s="148">
        <f t="shared" si="30"/>
        <v>2484.8785426136219</v>
      </c>
      <c r="F1321" s="148">
        <v>4860</v>
      </c>
      <c r="G1321" s="27"/>
    </row>
    <row r="1322" spans="1:7" ht="30" x14ac:dyDescent="0.25">
      <c r="A1322" s="113">
        <v>58</v>
      </c>
      <c r="B1322" s="114" t="s">
        <v>1643</v>
      </c>
      <c r="C1322" s="10" t="s">
        <v>57</v>
      </c>
      <c r="D1322" s="115"/>
      <c r="E1322" s="148"/>
      <c r="F1322" s="115"/>
      <c r="G1322" s="27"/>
    </row>
    <row r="1323" spans="1:7" ht="30" x14ac:dyDescent="0.25">
      <c r="A1323" s="113" t="s">
        <v>1644</v>
      </c>
      <c r="B1323" s="114" t="s">
        <v>1645</v>
      </c>
      <c r="C1323" s="10" t="s">
        <v>57</v>
      </c>
      <c r="D1323" s="148">
        <v>1622.5</v>
      </c>
      <c r="E1323" s="148">
        <f t="shared" si="30"/>
        <v>829.5710772408645</v>
      </c>
      <c r="F1323" s="148">
        <v>1622.5</v>
      </c>
      <c r="G1323" s="27"/>
    </row>
    <row r="1324" spans="1:7" ht="30" x14ac:dyDescent="0.25">
      <c r="A1324" s="113" t="s">
        <v>1646</v>
      </c>
      <c r="B1324" s="114" t="s">
        <v>1647</v>
      </c>
      <c r="C1324" s="10" t="s">
        <v>57</v>
      </c>
      <c r="D1324" s="148">
        <v>1774.28</v>
      </c>
      <c r="E1324" s="148">
        <f t="shared" si="30"/>
        <v>907.17495896882656</v>
      </c>
      <c r="F1324" s="148">
        <v>1774.28</v>
      </c>
      <c r="G1324" s="27"/>
    </row>
    <row r="1325" spans="1:7" ht="31.5" customHeight="1" x14ac:dyDescent="0.25">
      <c r="A1325" s="113">
        <v>59</v>
      </c>
      <c r="B1325" s="114" t="s">
        <v>1648</v>
      </c>
      <c r="C1325" s="10" t="s">
        <v>57</v>
      </c>
      <c r="D1325" s="115"/>
      <c r="E1325" s="148"/>
      <c r="F1325" s="115"/>
      <c r="G1325" s="27"/>
    </row>
    <row r="1326" spans="1:7" ht="30" x14ac:dyDescent="0.25">
      <c r="A1326" s="113">
        <v>60</v>
      </c>
      <c r="B1326" s="114" t="s">
        <v>1649</v>
      </c>
      <c r="C1326" s="10" t="s">
        <v>57</v>
      </c>
      <c r="D1326" s="148">
        <v>1128.77</v>
      </c>
      <c r="E1326" s="148">
        <f t="shared" si="30"/>
        <v>577.13093673785556</v>
      </c>
      <c r="F1326" s="148">
        <v>1128.77</v>
      </c>
      <c r="G1326" s="27"/>
    </row>
    <row r="1327" spans="1:7" x14ac:dyDescent="0.25">
      <c r="A1327" s="113">
        <v>61</v>
      </c>
      <c r="B1327" s="114" t="s">
        <v>1650</v>
      </c>
      <c r="C1327" s="10" t="s">
        <v>57</v>
      </c>
      <c r="D1327" s="148">
        <v>1210.8</v>
      </c>
      <c r="E1327" s="148">
        <f t="shared" si="30"/>
        <v>619.07220975238135</v>
      </c>
      <c r="F1327" s="148">
        <v>1210.8</v>
      </c>
      <c r="G1327" s="27"/>
    </row>
    <row r="1328" spans="1:7" x14ac:dyDescent="0.25">
      <c r="A1328" s="113">
        <v>62</v>
      </c>
      <c r="B1328" s="114" t="s">
        <v>1651</v>
      </c>
      <c r="C1328" s="10" t="s">
        <v>57</v>
      </c>
      <c r="D1328" s="115"/>
      <c r="E1328" s="148"/>
      <c r="F1328" s="115"/>
      <c r="G1328" s="27"/>
    </row>
    <row r="1329" spans="1:7" x14ac:dyDescent="0.25">
      <c r="A1329" s="113" t="s">
        <v>1652</v>
      </c>
      <c r="B1329" s="114" t="s">
        <v>1653</v>
      </c>
      <c r="C1329" s="10" t="s">
        <v>57</v>
      </c>
      <c r="D1329" s="148">
        <v>945</v>
      </c>
      <c r="E1329" s="148">
        <f t="shared" si="30"/>
        <v>483.17082773042648</v>
      </c>
      <c r="F1329" s="148">
        <v>945</v>
      </c>
      <c r="G1329" s="27"/>
    </row>
    <row r="1330" spans="1:7" x14ac:dyDescent="0.25">
      <c r="A1330" s="113" t="s">
        <v>1654</v>
      </c>
      <c r="B1330" s="114" t="s">
        <v>1655</v>
      </c>
      <c r="C1330" s="10" t="s">
        <v>57</v>
      </c>
      <c r="D1330" s="148">
        <v>1075</v>
      </c>
      <c r="E1330" s="148">
        <f t="shared" si="30"/>
        <v>549.63877228593492</v>
      </c>
      <c r="F1330" s="148">
        <v>1075</v>
      </c>
      <c r="G1330" s="27"/>
    </row>
    <row r="1331" spans="1:7" x14ac:dyDescent="0.25">
      <c r="A1331" s="113">
        <v>63</v>
      </c>
      <c r="B1331" s="114" t="s">
        <v>1656</v>
      </c>
      <c r="C1331" s="10" t="s">
        <v>57</v>
      </c>
      <c r="D1331" s="115"/>
      <c r="E1331" s="148"/>
      <c r="F1331" s="115"/>
      <c r="G1331" s="27"/>
    </row>
    <row r="1332" spans="1:7" x14ac:dyDescent="0.25">
      <c r="A1332" s="113" t="s">
        <v>1657</v>
      </c>
      <c r="B1332" s="114" t="s">
        <v>1658</v>
      </c>
      <c r="C1332" s="10" t="s">
        <v>57</v>
      </c>
      <c r="D1332" s="148">
        <v>1614.6</v>
      </c>
      <c r="E1332" s="148">
        <f t="shared" si="30"/>
        <v>825.53187137941438</v>
      </c>
      <c r="F1332" s="148">
        <v>1614.6</v>
      </c>
      <c r="G1332" s="27"/>
    </row>
    <row r="1333" spans="1:7" x14ac:dyDescent="0.25">
      <c r="A1333" s="113" t="s">
        <v>1659</v>
      </c>
      <c r="B1333" s="114" t="s">
        <v>1660</v>
      </c>
      <c r="C1333" s="10" t="s">
        <v>57</v>
      </c>
      <c r="D1333" s="148">
        <v>1987.2</v>
      </c>
      <c r="E1333" s="148">
        <f t="shared" si="30"/>
        <v>1016.0392263131254</v>
      </c>
      <c r="F1333" s="148">
        <v>1987.2</v>
      </c>
      <c r="G1333" s="27"/>
    </row>
    <row r="1334" spans="1:7" x14ac:dyDescent="0.25">
      <c r="A1334" s="113">
        <v>64</v>
      </c>
      <c r="B1334" s="114" t="s">
        <v>1661</v>
      </c>
      <c r="C1334" s="10" t="s">
        <v>57</v>
      </c>
      <c r="D1334" s="115"/>
      <c r="E1334" s="148"/>
      <c r="F1334" s="115"/>
      <c r="G1334" s="27"/>
    </row>
    <row r="1335" spans="1:7" ht="18" customHeight="1" x14ac:dyDescent="0.25">
      <c r="A1335" s="113" t="s">
        <v>1662</v>
      </c>
      <c r="B1335" s="114" t="s">
        <v>1663</v>
      </c>
      <c r="C1335" s="10" t="s">
        <v>57</v>
      </c>
      <c r="D1335" s="148">
        <v>1253.4100000000001</v>
      </c>
      <c r="E1335" s="148">
        <f t="shared" si="30"/>
        <v>640.85835681015226</v>
      </c>
      <c r="F1335" s="148">
        <v>1253.4100000000001</v>
      </c>
      <c r="G1335" s="27"/>
    </row>
    <row r="1336" spans="1:7" ht="19.5" customHeight="1" x14ac:dyDescent="0.25">
      <c r="A1336" s="113" t="s">
        <v>1664</v>
      </c>
      <c r="B1336" s="114" t="s">
        <v>1665</v>
      </c>
      <c r="C1336" s="10" t="s">
        <v>57</v>
      </c>
      <c r="D1336" s="148">
        <v>1888.5</v>
      </c>
      <c r="E1336" s="148">
        <f t="shared" si="30"/>
        <v>965.57471763905858</v>
      </c>
      <c r="F1336" s="148">
        <v>1888.5</v>
      </c>
      <c r="G1336" s="27"/>
    </row>
    <row r="1337" spans="1:7" x14ac:dyDescent="0.25">
      <c r="A1337" s="113">
        <v>65</v>
      </c>
      <c r="B1337" s="114" t="s">
        <v>1666</v>
      </c>
      <c r="C1337" s="10" t="s">
        <v>57</v>
      </c>
      <c r="D1337" s="115"/>
      <c r="E1337" s="148"/>
      <c r="F1337" s="115"/>
      <c r="G1337" s="27"/>
    </row>
    <row r="1338" spans="1:7" ht="30" x14ac:dyDescent="0.25">
      <c r="A1338" s="117" t="s">
        <v>1667</v>
      </c>
      <c r="B1338" s="114" t="s">
        <v>1668</v>
      </c>
      <c r="C1338" s="10" t="s">
        <v>57</v>
      </c>
      <c r="D1338" s="119">
        <v>13095</v>
      </c>
      <c r="E1338" s="148">
        <f t="shared" si="30"/>
        <v>6695.3671842644808</v>
      </c>
      <c r="F1338" s="119">
        <v>13095</v>
      </c>
      <c r="G1338" s="27"/>
    </row>
    <row r="1339" spans="1:7" ht="30" x14ac:dyDescent="0.25">
      <c r="A1339" s="113" t="s">
        <v>1669</v>
      </c>
      <c r="B1339" s="114" t="s">
        <v>1670</v>
      </c>
      <c r="C1339" s="10" t="s">
        <v>57</v>
      </c>
      <c r="D1339" s="148">
        <v>15525</v>
      </c>
      <c r="E1339" s="148">
        <f t="shared" si="30"/>
        <v>7937.8064555712917</v>
      </c>
      <c r="F1339" s="148">
        <v>15525</v>
      </c>
      <c r="G1339" s="27"/>
    </row>
    <row r="1340" spans="1:7" x14ac:dyDescent="0.25">
      <c r="A1340" s="113">
        <v>66</v>
      </c>
      <c r="B1340" s="114" t="s">
        <v>1671</v>
      </c>
      <c r="C1340" s="10" t="s">
        <v>57</v>
      </c>
      <c r="D1340" s="115"/>
      <c r="E1340" s="148"/>
      <c r="F1340" s="115"/>
      <c r="G1340" s="27"/>
    </row>
    <row r="1341" spans="1:7" ht="30" x14ac:dyDescent="0.25">
      <c r="A1341" s="113" t="s">
        <v>1672</v>
      </c>
      <c r="B1341" s="114" t="s">
        <v>1673</v>
      </c>
      <c r="C1341" s="10" t="s">
        <v>57</v>
      </c>
      <c r="D1341" s="148">
        <v>13500</v>
      </c>
      <c r="E1341" s="148">
        <f t="shared" si="30"/>
        <v>6902.4403961489497</v>
      </c>
      <c r="F1341" s="148">
        <v>13500</v>
      </c>
      <c r="G1341" s="27"/>
    </row>
    <row r="1342" spans="1:7" ht="30" x14ac:dyDescent="0.25">
      <c r="A1342" s="113" t="s">
        <v>1674</v>
      </c>
      <c r="B1342" s="114" t="s">
        <v>1675</v>
      </c>
      <c r="C1342" s="10" t="s">
        <v>57</v>
      </c>
      <c r="D1342" s="148">
        <v>16200</v>
      </c>
      <c r="E1342" s="148">
        <f t="shared" si="30"/>
        <v>8282.9284753787397</v>
      </c>
      <c r="F1342" s="148">
        <v>16200</v>
      </c>
      <c r="G1342" s="27"/>
    </row>
    <row r="1343" spans="1:7" x14ac:dyDescent="0.25">
      <c r="A1343" s="113">
        <v>67</v>
      </c>
      <c r="B1343" s="114" t="s">
        <v>1676</v>
      </c>
      <c r="C1343" s="10" t="s">
        <v>57</v>
      </c>
      <c r="D1343" s="148">
        <v>1000</v>
      </c>
      <c r="E1343" s="148">
        <f t="shared" si="30"/>
        <v>511.29188119621847</v>
      </c>
      <c r="F1343" s="148">
        <v>1000</v>
      </c>
      <c r="G1343" s="27"/>
    </row>
    <row r="1344" spans="1:7" x14ac:dyDescent="0.25">
      <c r="A1344" s="113">
        <v>68</v>
      </c>
      <c r="B1344" s="114" t="s">
        <v>1677</v>
      </c>
      <c r="C1344" s="10" t="s">
        <v>57</v>
      </c>
      <c r="D1344" s="115"/>
      <c r="E1344" s="148"/>
      <c r="F1344" s="115"/>
      <c r="G1344" s="27"/>
    </row>
    <row r="1345" spans="1:7" ht="30" x14ac:dyDescent="0.25">
      <c r="A1345" s="113" t="s">
        <v>1678</v>
      </c>
      <c r="B1345" s="114" t="s">
        <v>1679</v>
      </c>
      <c r="C1345" s="10" t="s">
        <v>57</v>
      </c>
      <c r="D1345" s="148">
        <v>629.64</v>
      </c>
      <c r="E1345" s="148">
        <f t="shared" si="30"/>
        <v>321.92982007638699</v>
      </c>
      <c r="F1345" s="148">
        <v>629.64</v>
      </c>
      <c r="G1345" s="27"/>
    </row>
    <row r="1346" spans="1:7" ht="30" x14ac:dyDescent="0.25">
      <c r="A1346" s="117" t="s">
        <v>1680</v>
      </c>
      <c r="B1346" s="118" t="s">
        <v>1681</v>
      </c>
      <c r="C1346" s="10" t="s">
        <v>57</v>
      </c>
      <c r="D1346" s="119">
        <v>724.68</v>
      </c>
      <c r="E1346" s="148">
        <f t="shared" si="30"/>
        <v>370.52300046527557</v>
      </c>
      <c r="F1346" s="119">
        <v>724.68</v>
      </c>
      <c r="G1346" s="27"/>
    </row>
    <row r="1347" spans="1:7" ht="30" x14ac:dyDescent="0.25">
      <c r="A1347" s="113">
        <v>69</v>
      </c>
      <c r="B1347" s="114" t="s">
        <v>1682</v>
      </c>
      <c r="C1347" s="10" t="s">
        <v>57</v>
      </c>
      <c r="D1347" s="115"/>
      <c r="E1347" s="148"/>
      <c r="F1347" s="115"/>
      <c r="G1347" s="27"/>
    </row>
    <row r="1348" spans="1:7" ht="30" x14ac:dyDescent="0.25">
      <c r="A1348" s="113" t="s">
        <v>1683</v>
      </c>
      <c r="B1348" s="114" t="s">
        <v>1684</v>
      </c>
      <c r="C1348" s="10" t="s">
        <v>57</v>
      </c>
      <c r="D1348" s="148">
        <v>974.16</v>
      </c>
      <c r="E1348" s="148">
        <f t="shared" si="30"/>
        <v>498.08009898610817</v>
      </c>
      <c r="F1348" s="148">
        <v>974.16</v>
      </c>
      <c r="G1348" s="27"/>
    </row>
    <row r="1349" spans="1:7" ht="30" x14ac:dyDescent="0.25">
      <c r="A1349" s="113" t="s">
        <v>1685</v>
      </c>
      <c r="B1349" s="114" t="s">
        <v>1686</v>
      </c>
      <c r="C1349" s="10" t="s">
        <v>57</v>
      </c>
      <c r="D1349" s="148">
        <v>1231.2</v>
      </c>
      <c r="E1349" s="148">
        <f t="shared" si="30"/>
        <v>629.50256412878423</v>
      </c>
      <c r="F1349" s="148">
        <v>1231.2</v>
      </c>
      <c r="G1349" s="27"/>
    </row>
    <row r="1350" spans="1:7" x14ac:dyDescent="0.25">
      <c r="A1350" s="113">
        <v>70</v>
      </c>
      <c r="B1350" s="120" t="s">
        <v>1687</v>
      </c>
      <c r="C1350" s="10" t="s">
        <v>57</v>
      </c>
      <c r="D1350" s="115"/>
      <c r="E1350" s="148"/>
      <c r="F1350" s="115"/>
      <c r="G1350" s="27"/>
    </row>
    <row r="1351" spans="1:7" ht="30" x14ac:dyDescent="0.25">
      <c r="A1351" s="113" t="s">
        <v>1688</v>
      </c>
      <c r="B1351" s="114" t="s">
        <v>1689</v>
      </c>
      <c r="C1351" s="10" t="s">
        <v>57</v>
      </c>
      <c r="D1351" s="148">
        <v>2762.28</v>
      </c>
      <c r="E1351" s="148">
        <f t="shared" si="30"/>
        <v>1412.3313375906905</v>
      </c>
      <c r="F1351" s="148">
        <v>2762.28</v>
      </c>
      <c r="G1351" s="27"/>
    </row>
    <row r="1352" spans="1:7" ht="30" x14ac:dyDescent="0.25">
      <c r="A1352" s="113" t="s">
        <v>1690</v>
      </c>
      <c r="B1352" s="114" t="s">
        <v>1691</v>
      </c>
      <c r="C1352" s="10" t="s">
        <v>57</v>
      </c>
      <c r="D1352" s="148">
        <v>3430.53</v>
      </c>
      <c r="E1352" s="148">
        <f t="shared" si="30"/>
        <v>1754.0021372000635</v>
      </c>
      <c r="F1352" s="148">
        <v>3430.53</v>
      </c>
      <c r="G1352" s="27"/>
    </row>
    <row r="1353" spans="1:7" x14ac:dyDescent="0.25">
      <c r="A1353" s="113">
        <v>71</v>
      </c>
      <c r="B1353" s="114" t="s">
        <v>1692</v>
      </c>
      <c r="C1353" s="10" t="s">
        <v>57</v>
      </c>
      <c r="D1353" s="115"/>
      <c r="E1353" s="148"/>
      <c r="F1353" s="115"/>
      <c r="G1353" s="27"/>
    </row>
    <row r="1354" spans="1:7" ht="30" x14ac:dyDescent="0.25">
      <c r="A1354" s="113" t="s">
        <v>1693</v>
      </c>
      <c r="B1354" s="114" t="s">
        <v>1694</v>
      </c>
      <c r="C1354" s="10" t="s">
        <v>57</v>
      </c>
      <c r="D1354" s="148">
        <v>645.84</v>
      </c>
      <c r="E1354" s="148">
        <f t="shared" si="30"/>
        <v>330.21274855176574</v>
      </c>
      <c r="F1354" s="148">
        <v>645.84</v>
      </c>
      <c r="G1354" s="27"/>
    </row>
    <row r="1355" spans="1:7" ht="30" x14ac:dyDescent="0.25">
      <c r="A1355" s="113" t="s">
        <v>1695</v>
      </c>
      <c r="B1355" s="114" t="s">
        <v>1696</v>
      </c>
      <c r="C1355" s="10" t="s">
        <v>57</v>
      </c>
      <c r="D1355" s="148">
        <v>804.82</v>
      </c>
      <c r="E1355" s="148">
        <f t="shared" si="30"/>
        <v>411.49793182434058</v>
      </c>
      <c r="F1355" s="148">
        <v>804.82</v>
      </c>
      <c r="G1355" s="27"/>
    </row>
    <row r="1356" spans="1:7" ht="14.25" customHeight="1" x14ac:dyDescent="0.25">
      <c r="A1356" s="113">
        <v>72</v>
      </c>
      <c r="B1356" s="114" t="s">
        <v>1697</v>
      </c>
      <c r="C1356" s="10" t="s">
        <v>57</v>
      </c>
      <c r="D1356" s="115"/>
      <c r="E1356" s="148"/>
      <c r="F1356" s="115"/>
      <c r="G1356" s="27"/>
    </row>
    <row r="1357" spans="1:7" ht="30" x14ac:dyDescent="0.25">
      <c r="A1357" s="113" t="s">
        <v>1698</v>
      </c>
      <c r="B1357" s="114" t="s">
        <v>1699</v>
      </c>
      <c r="C1357" s="10" t="s">
        <v>57</v>
      </c>
      <c r="D1357" s="148">
        <v>1350</v>
      </c>
      <c r="E1357" s="148">
        <f t="shared" si="30"/>
        <v>690.24403961489497</v>
      </c>
      <c r="F1357" s="148">
        <v>1350</v>
      </c>
      <c r="G1357" s="27"/>
    </row>
    <row r="1358" spans="1:7" ht="30" x14ac:dyDescent="0.25">
      <c r="A1358" s="113" t="s">
        <v>1700</v>
      </c>
      <c r="B1358" s="114" t="s">
        <v>1701</v>
      </c>
      <c r="C1358" s="10" t="s">
        <v>57</v>
      </c>
      <c r="D1358" s="148">
        <v>1782.49</v>
      </c>
      <c r="E1358" s="148">
        <f t="shared" si="30"/>
        <v>911.37266531344756</v>
      </c>
      <c r="F1358" s="148">
        <v>1782.49</v>
      </c>
      <c r="G1358" s="27"/>
    </row>
    <row r="1359" spans="1:7" ht="30" x14ac:dyDescent="0.25">
      <c r="A1359" s="113">
        <v>73</v>
      </c>
      <c r="B1359" s="114" t="s">
        <v>1702</v>
      </c>
      <c r="C1359" s="10" t="s">
        <v>57</v>
      </c>
      <c r="D1359" s="115"/>
      <c r="E1359" s="148"/>
      <c r="F1359" s="115"/>
      <c r="G1359" s="27"/>
    </row>
    <row r="1360" spans="1:7" ht="32.25" customHeight="1" x14ac:dyDescent="0.25">
      <c r="A1360" s="113" t="s">
        <v>1703</v>
      </c>
      <c r="B1360" s="114" t="s">
        <v>1704</v>
      </c>
      <c r="C1360" s="10" t="s">
        <v>57</v>
      </c>
      <c r="D1360" s="148">
        <v>2617.0100000000002</v>
      </c>
      <c r="E1360" s="148">
        <f t="shared" si="30"/>
        <v>1338.0559660093159</v>
      </c>
      <c r="F1360" s="148">
        <v>2617.0100000000002</v>
      </c>
      <c r="G1360" s="27"/>
    </row>
    <row r="1361" spans="1:7" ht="34.5" customHeight="1" x14ac:dyDescent="0.25">
      <c r="A1361" s="113" t="s">
        <v>1705</v>
      </c>
      <c r="B1361" s="114" t="s">
        <v>1706</v>
      </c>
      <c r="C1361" s="10" t="s">
        <v>57</v>
      </c>
      <c r="D1361" s="148">
        <v>3053.25</v>
      </c>
      <c r="E1361" s="148">
        <f t="shared" si="30"/>
        <v>1561.1019362623542</v>
      </c>
      <c r="F1361" s="148">
        <v>3053.25</v>
      </c>
      <c r="G1361" s="27"/>
    </row>
    <row r="1362" spans="1:7" ht="30" x14ac:dyDescent="0.25">
      <c r="A1362" s="113">
        <v>74</v>
      </c>
      <c r="B1362" s="114" t="s">
        <v>1707</v>
      </c>
      <c r="C1362" s="10" t="s">
        <v>57</v>
      </c>
      <c r="D1362" s="115"/>
      <c r="E1362" s="148"/>
      <c r="F1362" s="115"/>
      <c r="G1362" s="27"/>
    </row>
    <row r="1363" spans="1:7" ht="30" x14ac:dyDescent="0.25">
      <c r="A1363" s="113" t="s">
        <v>1708</v>
      </c>
      <c r="B1363" s="114" t="s">
        <v>1709</v>
      </c>
      <c r="C1363" s="10" t="s">
        <v>57</v>
      </c>
      <c r="D1363" s="148">
        <v>1418</v>
      </c>
      <c r="E1363" s="148">
        <f t="shared" ref="E1363:E1425" si="31">D1363/1.95583</f>
        <v>725.01188753623785</v>
      </c>
      <c r="F1363" s="148">
        <v>1418</v>
      </c>
      <c r="G1363" s="27"/>
    </row>
    <row r="1364" spans="1:7" ht="30" x14ac:dyDescent="0.25">
      <c r="A1364" s="113" t="s">
        <v>1710</v>
      </c>
      <c r="B1364" s="114" t="s">
        <v>1711</v>
      </c>
      <c r="C1364" s="10" t="s">
        <v>57</v>
      </c>
      <c r="D1364" s="148">
        <v>1542.02</v>
      </c>
      <c r="E1364" s="148">
        <f t="shared" si="31"/>
        <v>788.42230664219278</v>
      </c>
      <c r="F1364" s="148">
        <v>1542.02</v>
      </c>
      <c r="G1364" s="27"/>
    </row>
    <row r="1365" spans="1:7" x14ac:dyDescent="0.25">
      <c r="A1365" s="113">
        <v>75</v>
      </c>
      <c r="B1365" s="114" t="s">
        <v>1712</v>
      </c>
      <c r="C1365" s="10" t="s">
        <v>57</v>
      </c>
      <c r="D1365" s="115"/>
      <c r="E1365" s="148"/>
      <c r="F1365" s="115"/>
      <c r="G1365" s="27"/>
    </row>
    <row r="1366" spans="1:7" ht="30" x14ac:dyDescent="0.25">
      <c r="A1366" s="113" t="s">
        <v>1713</v>
      </c>
      <c r="B1366" s="114" t="s">
        <v>1714</v>
      </c>
      <c r="C1366" s="10" t="s">
        <v>57</v>
      </c>
      <c r="D1366" s="148">
        <v>2089</v>
      </c>
      <c r="E1366" s="148">
        <f t="shared" si="31"/>
        <v>1068.0887398189004</v>
      </c>
      <c r="F1366" s="148">
        <v>2089</v>
      </c>
      <c r="G1366" s="27"/>
    </row>
    <row r="1367" spans="1:7" ht="30" x14ac:dyDescent="0.25">
      <c r="A1367" s="113" t="s">
        <v>1715</v>
      </c>
      <c r="B1367" s="114" t="s">
        <v>1716</v>
      </c>
      <c r="C1367" s="10" t="s">
        <v>57</v>
      </c>
      <c r="D1367" s="148">
        <v>2600</v>
      </c>
      <c r="E1367" s="148">
        <f t="shared" si="31"/>
        <v>1329.3588911101681</v>
      </c>
      <c r="F1367" s="148">
        <v>2600</v>
      </c>
      <c r="G1367" s="27"/>
    </row>
    <row r="1368" spans="1:7" x14ac:dyDescent="0.25">
      <c r="A1368" s="113">
        <v>76</v>
      </c>
      <c r="B1368" s="114" t="s">
        <v>1717</v>
      </c>
      <c r="C1368" s="10" t="s">
        <v>57</v>
      </c>
      <c r="D1368" s="115"/>
      <c r="E1368" s="148"/>
      <c r="F1368" s="115"/>
      <c r="G1368" s="27"/>
    </row>
    <row r="1369" spans="1:7" ht="30" x14ac:dyDescent="0.25">
      <c r="A1369" s="113" t="s">
        <v>1718</v>
      </c>
      <c r="B1369" s="114" t="s">
        <v>1719</v>
      </c>
      <c r="C1369" s="10" t="s">
        <v>57</v>
      </c>
      <c r="D1369" s="148">
        <v>1306.8</v>
      </c>
      <c r="E1369" s="148">
        <f t="shared" si="31"/>
        <v>668.1562303472183</v>
      </c>
      <c r="F1369" s="148">
        <v>1306.8</v>
      </c>
      <c r="G1369" s="27"/>
    </row>
    <row r="1370" spans="1:7" ht="30" x14ac:dyDescent="0.25">
      <c r="A1370" s="113" t="s">
        <v>1720</v>
      </c>
      <c r="B1370" s="114" t="s">
        <v>1721</v>
      </c>
      <c r="C1370" s="10" t="s">
        <v>57</v>
      </c>
      <c r="D1370" s="148">
        <v>1774.07</v>
      </c>
      <c r="E1370" s="148">
        <f t="shared" si="31"/>
        <v>907.06758767377528</v>
      </c>
      <c r="F1370" s="148">
        <v>1774.07</v>
      </c>
      <c r="G1370" s="27"/>
    </row>
    <row r="1371" spans="1:7" x14ac:dyDescent="0.25">
      <c r="A1371" s="113">
        <v>78</v>
      </c>
      <c r="B1371" s="114" t="s">
        <v>1722</v>
      </c>
      <c r="C1371" s="10" t="s">
        <v>57</v>
      </c>
      <c r="D1371" s="115"/>
      <c r="E1371" s="148"/>
      <c r="F1371" s="115"/>
      <c r="G1371" s="27"/>
    </row>
    <row r="1372" spans="1:7" x14ac:dyDescent="0.25">
      <c r="A1372" s="113" t="s">
        <v>1723</v>
      </c>
      <c r="B1372" s="114" t="s">
        <v>1724</v>
      </c>
      <c r="C1372" s="10" t="s">
        <v>57</v>
      </c>
      <c r="D1372" s="148">
        <v>1205</v>
      </c>
      <c r="E1372" s="148">
        <f t="shared" si="31"/>
        <v>616.10671684144324</v>
      </c>
      <c r="F1372" s="148">
        <v>1205</v>
      </c>
      <c r="G1372" s="27"/>
    </row>
    <row r="1373" spans="1:7" x14ac:dyDescent="0.25">
      <c r="A1373" s="113" t="s">
        <v>1725</v>
      </c>
      <c r="B1373" s="114" t="s">
        <v>1726</v>
      </c>
      <c r="C1373" s="10" t="s">
        <v>57</v>
      </c>
      <c r="D1373" s="148">
        <v>1304</v>
      </c>
      <c r="E1373" s="148">
        <f t="shared" si="31"/>
        <v>666.72461307986896</v>
      </c>
      <c r="F1373" s="148">
        <v>1304</v>
      </c>
      <c r="G1373" s="27"/>
    </row>
    <row r="1374" spans="1:7" x14ac:dyDescent="0.25">
      <c r="A1374" s="113">
        <v>79</v>
      </c>
      <c r="B1374" s="114" t="s">
        <v>1727</v>
      </c>
      <c r="C1374" s="10" t="s">
        <v>57</v>
      </c>
      <c r="D1374" s="115"/>
      <c r="E1374" s="148"/>
      <c r="F1374" s="115"/>
      <c r="G1374" s="27"/>
    </row>
    <row r="1375" spans="1:7" x14ac:dyDescent="0.25">
      <c r="A1375" s="113" t="s">
        <v>1728</v>
      </c>
      <c r="B1375" s="114" t="s">
        <v>1729</v>
      </c>
      <c r="C1375" s="10" t="s">
        <v>57</v>
      </c>
      <c r="D1375" s="148">
        <v>698.7</v>
      </c>
      <c r="E1375" s="148">
        <f t="shared" si="31"/>
        <v>357.23963739179788</v>
      </c>
      <c r="F1375" s="148">
        <v>698.7</v>
      </c>
      <c r="G1375" s="27"/>
    </row>
    <row r="1376" spans="1:7" x14ac:dyDescent="0.25">
      <c r="A1376" s="113" t="s">
        <v>1730</v>
      </c>
      <c r="B1376" s="114" t="s">
        <v>1731</v>
      </c>
      <c r="C1376" s="10" t="s">
        <v>57</v>
      </c>
      <c r="D1376" s="148">
        <v>811.56</v>
      </c>
      <c r="E1376" s="148">
        <f t="shared" si="31"/>
        <v>414.94403910360307</v>
      </c>
      <c r="F1376" s="148">
        <v>811.56</v>
      </c>
      <c r="G1376" s="27"/>
    </row>
    <row r="1377" spans="1:7" x14ac:dyDescent="0.25">
      <c r="A1377" s="113">
        <v>80</v>
      </c>
      <c r="B1377" s="114" t="s">
        <v>1732</v>
      </c>
      <c r="C1377" s="10" t="s">
        <v>57</v>
      </c>
      <c r="D1377" s="115"/>
      <c r="E1377" s="148"/>
      <c r="F1377" s="115"/>
      <c r="G1377" s="27"/>
    </row>
    <row r="1378" spans="1:7" x14ac:dyDescent="0.25">
      <c r="A1378" s="113" t="s">
        <v>1733</v>
      </c>
      <c r="B1378" s="114" t="s">
        <v>1734</v>
      </c>
      <c r="C1378" s="10" t="s">
        <v>57</v>
      </c>
      <c r="D1378" s="148">
        <v>1080</v>
      </c>
      <c r="E1378" s="148">
        <f t="shared" si="31"/>
        <v>552.19523169191598</v>
      </c>
      <c r="F1378" s="148">
        <v>1080</v>
      </c>
      <c r="G1378" s="27"/>
    </row>
    <row r="1379" spans="1:7" x14ac:dyDescent="0.25">
      <c r="A1379" s="113" t="s">
        <v>1735</v>
      </c>
      <c r="B1379" s="114" t="s">
        <v>1736</v>
      </c>
      <c r="C1379" s="10" t="s">
        <v>57</v>
      </c>
      <c r="D1379" s="148">
        <v>1755.26</v>
      </c>
      <c r="E1379" s="148">
        <f t="shared" si="31"/>
        <v>897.45018738847443</v>
      </c>
      <c r="F1379" s="148">
        <v>1755.26</v>
      </c>
      <c r="G1379" s="27"/>
    </row>
    <row r="1380" spans="1:7" ht="30" x14ac:dyDescent="0.25">
      <c r="A1380" s="113">
        <v>81</v>
      </c>
      <c r="B1380" s="114" t="s">
        <v>1737</v>
      </c>
      <c r="C1380" s="10" t="s">
        <v>57</v>
      </c>
      <c r="D1380" s="115"/>
      <c r="E1380" s="148"/>
      <c r="F1380" s="115"/>
      <c r="G1380" s="27"/>
    </row>
    <row r="1381" spans="1:7" ht="30" x14ac:dyDescent="0.25">
      <c r="A1381" s="113" t="s">
        <v>1738</v>
      </c>
      <c r="B1381" s="114" t="s">
        <v>1739</v>
      </c>
      <c r="C1381" s="10" t="s">
        <v>57</v>
      </c>
      <c r="D1381" s="148">
        <v>1012.5</v>
      </c>
      <c r="E1381" s="148">
        <f t="shared" si="31"/>
        <v>517.68302971117123</v>
      </c>
      <c r="F1381" s="148">
        <v>1012.5</v>
      </c>
      <c r="G1381" s="27"/>
    </row>
    <row r="1382" spans="1:7" ht="30" x14ac:dyDescent="0.25">
      <c r="A1382" s="113" t="s">
        <v>1740</v>
      </c>
      <c r="B1382" s="114" t="s">
        <v>1741</v>
      </c>
      <c r="C1382" s="10" t="s">
        <v>57</v>
      </c>
      <c r="D1382" s="148">
        <v>1325</v>
      </c>
      <c r="E1382" s="148">
        <f t="shared" si="31"/>
        <v>677.46174258498945</v>
      </c>
      <c r="F1382" s="148">
        <v>1325</v>
      </c>
      <c r="G1382" s="27"/>
    </row>
    <row r="1383" spans="1:7" x14ac:dyDescent="0.25">
      <c r="A1383" s="113">
        <v>82</v>
      </c>
      <c r="B1383" s="114" t="s">
        <v>1742</v>
      </c>
      <c r="C1383" s="10" t="s">
        <v>57</v>
      </c>
      <c r="D1383" s="115"/>
      <c r="E1383" s="148"/>
      <c r="F1383" s="115"/>
      <c r="G1383" s="27"/>
    </row>
    <row r="1384" spans="1:7" x14ac:dyDescent="0.25">
      <c r="A1384" s="113" t="s">
        <v>1743</v>
      </c>
      <c r="B1384" s="114" t="s">
        <v>1744</v>
      </c>
      <c r="C1384" s="10" t="s">
        <v>57</v>
      </c>
      <c r="D1384" s="148">
        <v>850</v>
      </c>
      <c r="E1384" s="148">
        <f t="shared" si="31"/>
        <v>434.59809901678574</v>
      </c>
      <c r="F1384" s="148">
        <v>850</v>
      </c>
      <c r="G1384" s="27"/>
    </row>
    <row r="1385" spans="1:7" x14ac:dyDescent="0.25">
      <c r="A1385" s="113" t="s">
        <v>1745</v>
      </c>
      <c r="B1385" s="114" t="s">
        <v>1746</v>
      </c>
      <c r="C1385" s="10" t="s">
        <v>57</v>
      </c>
      <c r="D1385" s="148">
        <v>1203</v>
      </c>
      <c r="E1385" s="148">
        <f t="shared" si="31"/>
        <v>615.08413307905084</v>
      </c>
      <c r="F1385" s="148">
        <v>1203</v>
      </c>
      <c r="G1385" s="27"/>
    </row>
    <row r="1386" spans="1:7" x14ac:dyDescent="0.25">
      <c r="A1386" s="113">
        <v>83</v>
      </c>
      <c r="B1386" s="114" t="s">
        <v>1747</v>
      </c>
      <c r="C1386" s="10" t="s">
        <v>57</v>
      </c>
      <c r="D1386" s="115"/>
      <c r="E1386" s="148"/>
      <c r="F1386" s="115"/>
      <c r="G1386" s="27"/>
    </row>
    <row r="1387" spans="1:7" x14ac:dyDescent="0.25">
      <c r="A1387" s="113" t="s">
        <v>1748</v>
      </c>
      <c r="B1387" s="114" t="s">
        <v>1749</v>
      </c>
      <c r="C1387" s="10" t="s">
        <v>57</v>
      </c>
      <c r="D1387" s="148">
        <v>1003.86</v>
      </c>
      <c r="E1387" s="148">
        <f t="shared" si="31"/>
        <v>513.26546785763594</v>
      </c>
      <c r="F1387" s="148">
        <v>1003.86</v>
      </c>
      <c r="G1387" s="27"/>
    </row>
    <row r="1388" spans="1:7" x14ac:dyDescent="0.25">
      <c r="A1388" s="113" t="s">
        <v>1750</v>
      </c>
      <c r="B1388" s="114" t="s">
        <v>1751</v>
      </c>
      <c r="C1388" s="10" t="s">
        <v>57</v>
      </c>
      <c r="D1388" s="148">
        <v>1421</v>
      </c>
      <c r="E1388" s="148">
        <f t="shared" si="31"/>
        <v>726.54576317982651</v>
      </c>
      <c r="F1388" s="148">
        <v>1421</v>
      </c>
      <c r="G1388" s="27"/>
    </row>
    <row r="1389" spans="1:7" x14ac:dyDescent="0.25">
      <c r="A1389" s="113">
        <v>84</v>
      </c>
      <c r="B1389" s="114" t="s">
        <v>1752</v>
      </c>
      <c r="C1389" s="10" t="s">
        <v>57</v>
      </c>
      <c r="D1389" s="148">
        <v>1160</v>
      </c>
      <c r="E1389" s="148">
        <f t="shared" si="31"/>
        <v>593.09858218761349</v>
      </c>
      <c r="F1389" s="148">
        <v>1160</v>
      </c>
      <c r="G1389" s="27"/>
    </row>
    <row r="1390" spans="1:7" ht="30" x14ac:dyDescent="0.25">
      <c r="A1390" s="113">
        <v>85</v>
      </c>
      <c r="B1390" s="114" t="s">
        <v>1753</v>
      </c>
      <c r="C1390" s="10" t="s">
        <v>57</v>
      </c>
      <c r="D1390" s="115"/>
      <c r="E1390" s="148"/>
      <c r="F1390" s="115"/>
      <c r="G1390" s="27"/>
    </row>
    <row r="1391" spans="1:7" ht="30" x14ac:dyDescent="0.25">
      <c r="A1391" s="113" t="s">
        <v>1754</v>
      </c>
      <c r="B1391" s="114" t="s">
        <v>1755</v>
      </c>
      <c r="C1391" s="10" t="s">
        <v>57</v>
      </c>
      <c r="D1391" s="148">
        <v>2204.2800000000002</v>
      </c>
      <c r="E1391" s="148">
        <f t="shared" si="31"/>
        <v>1127.0304678832006</v>
      </c>
      <c r="F1391" s="148">
        <v>2204.2800000000002</v>
      </c>
      <c r="G1391" s="27"/>
    </row>
    <row r="1392" spans="1:7" ht="30" x14ac:dyDescent="0.25">
      <c r="A1392" s="113" t="s">
        <v>1756</v>
      </c>
      <c r="B1392" s="114" t="s">
        <v>1757</v>
      </c>
      <c r="C1392" s="10" t="s">
        <v>57</v>
      </c>
      <c r="D1392" s="148">
        <v>2525.5100000000002</v>
      </c>
      <c r="E1392" s="148">
        <f t="shared" si="31"/>
        <v>1291.2727588798618</v>
      </c>
      <c r="F1392" s="148">
        <v>2525.5100000000002</v>
      </c>
      <c r="G1392" s="27"/>
    </row>
    <row r="1393" spans="1:7" ht="30" x14ac:dyDescent="0.25">
      <c r="A1393" s="113">
        <v>86</v>
      </c>
      <c r="B1393" s="114" t="s">
        <v>1758</v>
      </c>
      <c r="C1393" s="10" t="s">
        <v>57</v>
      </c>
      <c r="D1393" s="115"/>
      <c r="E1393" s="148"/>
      <c r="F1393" s="115"/>
      <c r="G1393" s="27"/>
    </row>
    <row r="1394" spans="1:7" ht="30" x14ac:dyDescent="0.25">
      <c r="A1394" s="113" t="s">
        <v>1759</v>
      </c>
      <c r="B1394" s="114" t="s">
        <v>1760</v>
      </c>
      <c r="C1394" s="10" t="s">
        <v>57</v>
      </c>
      <c r="D1394" s="148">
        <v>1949.94</v>
      </c>
      <c r="E1394" s="148">
        <f t="shared" si="31"/>
        <v>996.98849081975436</v>
      </c>
      <c r="F1394" s="148">
        <v>1949.94</v>
      </c>
      <c r="G1394" s="27"/>
    </row>
    <row r="1395" spans="1:7" ht="30" x14ac:dyDescent="0.25">
      <c r="A1395" s="113" t="s">
        <v>1761</v>
      </c>
      <c r="B1395" s="114" t="s">
        <v>1762</v>
      </c>
      <c r="C1395" s="10" t="s">
        <v>57</v>
      </c>
      <c r="D1395" s="148">
        <v>2571.56</v>
      </c>
      <c r="E1395" s="148">
        <f t="shared" si="31"/>
        <v>1314.8177500089475</v>
      </c>
      <c r="F1395" s="148">
        <v>2571.56</v>
      </c>
      <c r="G1395" s="27"/>
    </row>
    <row r="1396" spans="1:7" x14ac:dyDescent="0.25">
      <c r="A1396" s="113">
        <v>87</v>
      </c>
      <c r="B1396" s="114" t="s">
        <v>1763</v>
      </c>
      <c r="C1396" s="10" t="s">
        <v>57</v>
      </c>
      <c r="D1396" s="115"/>
      <c r="E1396" s="148"/>
      <c r="F1396" s="115"/>
      <c r="G1396" s="27"/>
    </row>
    <row r="1397" spans="1:7" x14ac:dyDescent="0.25">
      <c r="A1397" s="113" t="s">
        <v>1764</v>
      </c>
      <c r="B1397" s="114" t="s">
        <v>1765</v>
      </c>
      <c r="C1397" s="10" t="s">
        <v>57</v>
      </c>
      <c r="D1397" s="148">
        <v>2075.4299999999998</v>
      </c>
      <c r="E1397" s="148">
        <f t="shared" si="31"/>
        <v>1061.1505089910677</v>
      </c>
      <c r="F1397" s="148">
        <v>2075.4299999999998</v>
      </c>
      <c r="G1397" s="27"/>
    </row>
    <row r="1398" spans="1:7" x14ac:dyDescent="0.25">
      <c r="A1398" s="113" t="s">
        <v>1766</v>
      </c>
      <c r="B1398" s="114" t="s">
        <v>1767</v>
      </c>
      <c r="C1398" s="10" t="s">
        <v>57</v>
      </c>
      <c r="D1398" s="148">
        <v>2663.49</v>
      </c>
      <c r="E1398" s="148">
        <f t="shared" si="31"/>
        <v>1361.820812647316</v>
      </c>
      <c r="F1398" s="148">
        <v>2663.49</v>
      </c>
      <c r="G1398" s="27"/>
    </row>
    <row r="1399" spans="1:7" x14ac:dyDescent="0.25">
      <c r="A1399" s="113">
        <v>88</v>
      </c>
      <c r="B1399" s="114" t="s">
        <v>1768</v>
      </c>
      <c r="C1399" s="10" t="s">
        <v>57</v>
      </c>
      <c r="D1399" s="115"/>
      <c r="E1399" s="148"/>
      <c r="F1399" s="115"/>
      <c r="G1399" s="27"/>
    </row>
    <row r="1400" spans="1:7" x14ac:dyDescent="0.25">
      <c r="A1400" s="113" t="s">
        <v>1769</v>
      </c>
      <c r="B1400" s="114" t="s">
        <v>1770</v>
      </c>
      <c r="C1400" s="10" t="s">
        <v>57</v>
      </c>
      <c r="D1400" s="148">
        <v>1123.8499999999999</v>
      </c>
      <c r="E1400" s="148">
        <f t="shared" si="31"/>
        <v>574.61538068237007</v>
      </c>
      <c r="F1400" s="148">
        <v>1123.8499999999999</v>
      </c>
      <c r="G1400" s="27"/>
    </row>
    <row r="1401" spans="1:7" x14ac:dyDescent="0.25">
      <c r="A1401" s="113" t="s">
        <v>1771</v>
      </c>
      <c r="B1401" s="114" t="s">
        <v>1772</v>
      </c>
      <c r="C1401" s="10" t="s">
        <v>57</v>
      </c>
      <c r="D1401" s="148">
        <v>1260.46</v>
      </c>
      <c r="E1401" s="148">
        <f t="shared" si="31"/>
        <v>644.46296457258563</v>
      </c>
      <c r="F1401" s="148">
        <v>1260.46</v>
      </c>
      <c r="G1401" s="27"/>
    </row>
    <row r="1402" spans="1:7" x14ac:dyDescent="0.25">
      <c r="A1402" s="113">
        <v>89</v>
      </c>
      <c r="B1402" s="114" t="s">
        <v>1773</v>
      </c>
      <c r="C1402" s="10" t="s">
        <v>57</v>
      </c>
      <c r="D1402" s="115"/>
      <c r="E1402" s="148"/>
      <c r="F1402" s="115"/>
      <c r="G1402" s="27"/>
    </row>
    <row r="1403" spans="1:7" ht="30" x14ac:dyDescent="0.25">
      <c r="A1403" s="113" t="s">
        <v>1774</v>
      </c>
      <c r="B1403" s="114" t="s">
        <v>1775</v>
      </c>
      <c r="C1403" s="10" t="s">
        <v>57</v>
      </c>
      <c r="D1403" s="148">
        <v>956.21</v>
      </c>
      <c r="E1403" s="148">
        <f t="shared" si="31"/>
        <v>488.90240971863608</v>
      </c>
      <c r="F1403" s="148">
        <v>956.21</v>
      </c>
      <c r="G1403" s="27"/>
    </row>
    <row r="1404" spans="1:7" ht="30" x14ac:dyDescent="0.25">
      <c r="A1404" s="113" t="s">
        <v>1776</v>
      </c>
      <c r="B1404" s="114" t="s">
        <v>1777</v>
      </c>
      <c r="C1404" s="10" t="s">
        <v>57</v>
      </c>
      <c r="D1404" s="148">
        <v>1245.8499999999999</v>
      </c>
      <c r="E1404" s="148">
        <f t="shared" si="31"/>
        <v>636.9929901883088</v>
      </c>
      <c r="F1404" s="148">
        <v>1245.8499999999999</v>
      </c>
      <c r="G1404" s="27"/>
    </row>
    <row r="1405" spans="1:7" ht="30" x14ac:dyDescent="0.25">
      <c r="A1405" s="113" t="s">
        <v>1778</v>
      </c>
      <c r="B1405" s="114" t="s">
        <v>1779</v>
      </c>
      <c r="C1405" s="10" t="s">
        <v>57</v>
      </c>
      <c r="D1405" s="148">
        <v>1396.93</v>
      </c>
      <c r="E1405" s="148">
        <f t="shared" si="31"/>
        <v>714.23896759943352</v>
      </c>
      <c r="F1405" s="148">
        <v>1396.93</v>
      </c>
      <c r="G1405" s="27"/>
    </row>
    <row r="1406" spans="1:7" x14ac:dyDescent="0.25">
      <c r="A1406" s="113">
        <v>90</v>
      </c>
      <c r="B1406" s="114" t="s">
        <v>1780</v>
      </c>
      <c r="C1406" s="10" t="s">
        <v>57</v>
      </c>
      <c r="D1406" s="115"/>
      <c r="E1406" s="148"/>
      <c r="F1406" s="115"/>
      <c r="G1406" s="27"/>
    </row>
    <row r="1407" spans="1:7" x14ac:dyDescent="0.25">
      <c r="A1407" s="113" t="s">
        <v>1781</v>
      </c>
      <c r="B1407" s="114" t="s">
        <v>1782</v>
      </c>
      <c r="C1407" s="10" t="s">
        <v>57</v>
      </c>
      <c r="D1407" s="148">
        <v>1166.4000000000001</v>
      </c>
      <c r="E1407" s="148">
        <f t="shared" si="31"/>
        <v>596.37085022726933</v>
      </c>
      <c r="F1407" s="148">
        <v>1166.4000000000001</v>
      </c>
      <c r="G1407" s="27"/>
    </row>
    <row r="1408" spans="1:7" x14ac:dyDescent="0.25">
      <c r="A1408" s="113" t="s">
        <v>1783</v>
      </c>
      <c r="B1408" s="114" t="s">
        <v>1784</v>
      </c>
      <c r="C1408" s="10" t="s">
        <v>57</v>
      </c>
      <c r="D1408" s="148">
        <v>1463.83</v>
      </c>
      <c r="E1408" s="148">
        <f t="shared" si="31"/>
        <v>748.44439445146054</v>
      </c>
      <c r="F1408" s="148">
        <v>1463.83</v>
      </c>
      <c r="G1408" s="27"/>
    </row>
    <row r="1409" spans="1:7" x14ac:dyDescent="0.25">
      <c r="A1409" s="113">
        <v>91</v>
      </c>
      <c r="B1409" s="114" t="s">
        <v>1785</v>
      </c>
      <c r="C1409" s="10" t="s">
        <v>57</v>
      </c>
      <c r="D1409" s="148">
        <v>1005.91</v>
      </c>
      <c r="E1409" s="148">
        <f t="shared" si="31"/>
        <v>514.31361621408814</v>
      </c>
      <c r="F1409" s="148">
        <v>1005.91</v>
      </c>
      <c r="G1409" s="27"/>
    </row>
    <row r="1410" spans="1:7" x14ac:dyDescent="0.25">
      <c r="A1410" s="113">
        <v>92</v>
      </c>
      <c r="B1410" s="114" t="s">
        <v>1786</v>
      </c>
      <c r="C1410" s="10" t="s">
        <v>57</v>
      </c>
      <c r="D1410" s="148">
        <v>1290.6400000000001</v>
      </c>
      <c r="E1410" s="148">
        <f t="shared" si="31"/>
        <v>659.8937535470875</v>
      </c>
      <c r="F1410" s="148">
        <v>1290.6400000000001</v>
      </c>
      <c r="G1410" s="27"/>
    </row>
    <row r="1411" spans="1:7" x14ac:dyDescent="0.25">
      <c r="A1411" s="113">
        <v>93</v>
      </c>
      <c r="B1411" s="114" t="s">
        <v>1787</v>
      </c>
      <c r="C1411" s="10" t="s">
        <v>57</v>
      </c>
      <c r="D1411" s="148">
        <v>921.41</v>
      </c>
      <c r="E1411" s="148">
        <f t="shared" si="31"/>
        <v>471.10945225300765</v>
      </c>
      <c r="F1411" s="148">
        <v>921.41</v>
      </c>
      <c r="G1411" s="27"/>
    </row>
    <row r="1412" spans="1:7" ht="30" x14ac:dyDescent="0.25">
      <c r="A1412" s="113">
        <v>94</v>
      </c>
      <c r="B1412" s="114" t="s">
        <v>1788</v>
      </c>
      <c r="C1412" s="10" t="s">
        <v>57</v>
      </c>
      <c r="D1412" s="148">
        <v>977</v>
      </c>
      <c r="E1412" s="148">
        <f t="shared" si="31"/>
        <v>499.53216792870546</v>
      </c>
      <c r="F1412" s="148">
        <v>977</v>
      </c>
      <c r="G1412" s="27"/>
    </row>
    <row r="1413" spans="1:7" ht="30" x14ac:dyDescent="0.25">
      <c r="A1413" s="113">
        <v>95</v>
      </c>
      <c r="B1413" s="114" t="s">
        <v>1789</v>
      </c>
      <c r="C1413" s="10" t="s">
        <v>57</v>
      </c>
      <c r="D1413" s="148">
        <v>830.6</v>
      </c>
      <c r="E1413" s="148">
        <f t="shared" si="31"/>
        <v>424.67903652157912</v>
      </c>
      <c r="F1413" s="148">
        <v>830.6</v>
      </c>
      <c r="G1413" s="27"/>
    </row>
    <row r="1414" spans="1:7" x14ac:dyDescent="0.25">
      <c r="A1414" s="113">
        <v>96</v>
      </c>
      <c r="B1414" s="114" t="s">
        <v>1790</v>
      </c>
      <c r="C1414" s="10" t="s">
        <v>57</v>
      </c>
      <c r="D1414" s="148">
        <v>851.54</v>
      </c>
      <c r="E1414" s="148">
        <f t="shared" si="31"/>
        <v>435.38548851382785</v>
      </c>
      <c r="F1414" s="148">
        <v>851.54</v>
      </c>
      <c r="G1414" s="27"/>
    </row>
    <row r="1415" spans="1:7" ht="30" x14ac:dyDescent="0.25">
      <c r="A1415" s="113">
        <v>97</v>
      </c>
      <c r="B1415" s="114" t="s">
        <v>1791</v>
      </c>
      <c r="C1415" s="10" t="s">
        <v>57</v>
      </c>
      <c r="D1415" s="148">
        <v>675</v>
      </c>
      <c r="E1415" s="148">
        <f t="shared" si="31"/>
        <v>345.12201980744749</v>
      </c>
      <c r="F1415" s="148">
        <v>675</v>
      </c>
      <c r="G1415" s="27"/>
    </row>
    <row r="1416" spans="1:7" ht="30" x14ac:dyDescent="0.25">
      <c r="A1416" s="113">
        <v>98</v>
      </c>
      <c r="B1416" s="114" t="s">
        <v>1792</v>
      </c>
      <c r="C1416" s="10" t="s">
        <v>57</v>
      </c>
      <c r="D1416" s="148">
        <v>1330.56</v>
      </c>
      <c r="E1416" s="148">
        <f t="shared" si="31"/>
        <v>680.3045254444404</v>
      </c>
      <c r="F1416" s="148">
        <v>1330.56</v>
      </c>
      <c r="G1416" s="27"/>
    </row>
    <row r="1417" spans="1:7" ht="30" x14ac:dyDescent="0.25">
      <c r="A1417" s="113">
        <v>99</v>
      </c>
      <c r="B1417" s="114" t="s">
        <v>1793</v>
      </c>
      <c r="C1417" s="10" t="s">
        <v>57</v>
      </c>
      <c r="D1417" s="148">
        <v>1287.07</v>
      </c>
      <c r="E1417" s="148">
        <f t="shared" si="31"/>
        <v>658.06844153121688</v>
      </c>
      <c r="F1417" s="148">
        <v>1287.07</v>
      </c>
      <c r="G1417" s="27"/>
    </row>
    <row r="1418" spans="1:7" x14ac:dyDescent="0.25">
      <c r="A1418" s="149">
        <v>100</v>
      </c>
      <c r="B1418" s="114" t="s">
        <v>1794</v>
      </c>
      <c r="C1418" s="10" t="s">
        <v>57</v>
      </c>
      <c r="D1418" s="148">
        <v>2432.04</v>
      </c>
      <c r="E1418" s="148">
        <f t="shared" si="31"/>
        <v>1243.4823067444513</v>
      </c>
      <c r="F1418" s="148">
        <v>2432.04</v>
      </c>
      <c r="G1418" s="27"/>
    </row>
    <row r="1419" spans="1:7" x14ac:dyDescent="0.25">
      <c r="A1419" s="149">
        <v>101</v>
      </c>
      <c r="B1419" s="114" t="s">
        <v>1795</v>
      </c>
      <c r="C1419" s="10" t="s">
        <v>57</v>
      </c>
      <c r="D1419" s="148">
        <v>2769.76</v>
      </c>
      <c r="E1419" s="148">
        <f t="shared" si="31"/>
        <v>1416.1558008620382</v>
      </c>
      <c r="F1419" s="148">
        <v>2769.76</v>
      </c>
      <c r="G1419" s="27"/>
    </row>
    <row r="1420" spans="1:7" x14ac:dyDescent="0.25">
      <c r="A1420" s="149">
        <v>102</v>
      </c>
      <c r="B1420" s="114" t="s">
        <v>1796</v>
      </c>
      <c r="C1420" s="10" t="s">
        <v>57</v>
      </c>
      <c r="D1420" s="148">
        <v>1498.76</v>
      </c>
      <c r="E1420" s="148">
        <f t="shared" si="31"/>
        <v>766.30381986164446</v>
      </c>
      <c r="F1420" s="148">
        <v>1498.76</v>
      </c>
      <c r="G1420" s="27"/>
    </row>
    <row r="1421" spans="1:7" x14ac:dyDescent="0.25">
      <c r="A1421" s="121">
        <v>103</v>
      </c>
      <c r="B1421" s="118" t="s">
        <v>1797</v>
      </c>
      <c r="C1421" s="10" t="s">
        <v>57</v>
      </c>
      <c r="D1421" s="119">
        <v>1498.76</v>
      </c>
      <c r="E1421" s="148">
        <f t="shared" si="31"/>
        <v>766.30381986164446</v>
      </c>
      <c r="F1421" s="119">
        <v>1498.76</v>
      </c>
      <c r="G1421" s="27"/>
    </row>
    <row r="1422" spans="1:7" ht="30" x14ac:dyDescent="0.25">
      <c r="A1422" s="149">
        <v>104</v>
      </c>
      <c r="B1422" s="114" t="s">
        <v>1798</v>
      </c>
      <c r="C1422" s="10" t="s">
        <v>57</v>
      </c>
      <c r="D1422" s="148">
        <v>1663.2</v>
      </c>
      <c r="E1422" s="148">
        <f t="shared" si="31"/>
        <v>850.38065680555064</v>
      </c>
      <c r="F1422" s="148">
        <v>1663.2</v>
      </c>
      <c r="G1422" s="27"/>
    </row>
    <row r="1423" spans="1:7" x14ac:dyDescent="0.25">
      <c r="A1423" s="149">
        <v>105</v>
      </c>
      <c r="B1423" s="114" t="s">
        <v>1799</v>
      </c>
      <c r="C1423" s="10" t="s">
        <v>57</v>
      </c>
      <c r="D1423" s="148">
        <v>2160</v>
      </c>
      <c r="E1423" s="148">
        <f t="shared" si="31"/>
        <v>1104.390463383832</v>
      </c>
      <c r="F1423" s="148">
        <v>2160</v>
      </c>
      <c r="G1423" s="27"/>
    </row>
    <row r="1424" spans="1:7" x14ac:dyDescent="0.25">
      <c r="A1424" s="149">
        <v>106</v>
      </c>
      <c r="B1424" s="114" t="s">
        <v>1800</v>
      </c>
      <c r="C1424" s="10" t="s">
        <v>57</v>
      </c>
      <c r="D1424" s="115"/>
      <c r="E1424" s="148">
        <f t="shared" si="31"/>
        <v>0</v>
      </c>
      <c r="F1424" s="115"/>
      <c r="G1424" s="27"/>
    </row>
    <row r="1425" spans="1:7" x14ac:dyDescent="0.25">
      <c r="A1425" s="149" t="s">
        <v>1801</v>
      </c>
      <c r="B1425" s="114" t="s">
        <v>1802</v>
      </c>
      <c r="C1425" s="10" t="s">
        <v>57</v>
      </c>
      <c r="D1425" s="148">
        <v>1004.49</v>
      </c>
      <c r="E1425" s="148">
        <f t="shared" si="31"/>
        <v>513.58758174278955</v>
      </c>
      <c r="F1425" s="148">
        <v>1004.49</v>
      </c>
      <c r="G1425" s="27"/>
    </row>
    <row r="1426" spans="1:7" x14ac:dyDescent="0.25">
      <c r="A1426" s="149" t="s">
        <v>1803</v>
      </c>
      <c r="B1426" s="114" t="s">
        <v>1804</v>
      </c>
      <c r="C1426" s="10" t="s">
        <v>57</v>
      </c>
      <c r="D1426" s="148">
        <v>1160.24</v>
      </c>
      <c r="E1426" s="148">
        <f t="shared" ref="E1426:E1489" si="32">D1426/1.95583</f>
        <v>593.22129223910053</v>
      </c>
      <c r="F1426" s="148">
        <v>1160.24</v>
      </c>
      <c r="G1426" s="27"/>
    </row>
    <row r="1427" spans="1:7" x14ac:dyDescent="0.25">
      <c r="A1427" s="149">
        <v>107</v>
      </c>
      <c r="B1427" s="114" t="s">
        <v>1805</v>
      </c>
      <c r="C1427" s="10" t="s">
        <v>57</v>
      </c>
      <c r="D1427" s="148">
        <v>1309.06</v>
      </c>
      <c r="E1427" s="148">
        <f t="shared" si="32"/>
        <v>669.31174999872178</v>
      </c>
      <c r="F1427" s="148">
        <v>1309.06</v>
      </c>
      <c r="G1427" s="27"/>
    </row>
    <row r="1428" spans="1:7" x14ac:dyDescent="0.25">
      <c r="A1428" s="149">
        <v>108</v>
      </c>
      <c r="B1428" s="114" t="s">
        <v>1806</v>
      </c>
      <c r="C1428" s="10" t="s">
        <v>57</v>
      </c>
      <c r="D1428" s="148">
        <v>5364.72</v>
      </c>
      <c r="E1428" s="148">
        <f t="shared" si="32"/>
        <v>2742.9377808909776</v>
      </c>
      <c r="F1428" s="148">
        <v>5364.72</v>
      </c>
      <c r="G1428" s="27"/>
    </row>
    <row r="1429" spans="1:7" x14ac:dyDescent="0.25">
      <c r="A1429" s="149">
        <v>109</v>
      </c>
      <c r="B1429" s="114" t="s">
        <v>1807</v>
      </c>
      <c r="C1429" s="10" t="s">
        <v>57</v>
      </c>
      <c r="D1429" s="148">
        <v>4608.5200000000004</v>
      </c>
      <c r="E1429" s="148">
        <f t="shared" si="32"/>
        <v>2356.298860330397</v>
      </c>
      <c r="F1429" s="148">
        <v>4608.5200000000004</v>
      </c>
      <c r="G1429" s="27"/>
    </row>
    <row r="1430" spans="1:7" x14ac:dyDescent="0.25">
      <c r="A1430" s="149">
        <v>110</v>
      </c>
      <c r="B1430" s="114" t="s">
        <v>1808</v>
      </c>
      <c r="C1430" s="10" t="s">
        <v>57</v>
      </c>
      <c r="D1430" s="115"/>
      <c r="E1430" s="148"/>
      <c r="F1430" s="115"/>
      <c r="G1430" s="27"/>
    </row>
    <row r="1431" spans="1:7" x14ac:dyDescent="0.25">
      <c r="A1431" s="149" t="s">
        <v>1809</v>
      </c>
      <c r="B1431" s="114" t="s">
        <v>1810</v>
      </c>
      <c r="C1431" s="10" t="s">
        <v>57</v>
      </c>
      <c r="D1431" s="148">
        <v>3600</v>
      </c>
      <c r="E1431" s="148">
        <f t="shared" si="32"/>
        <v>1840.6507723063867</v>
      </c>
      <c r="F1431" s="148">
        <v>3600</v>
      </c>
      <c r="G1431" s="27"/>
    </row>
    <row r="1432" spans="1:7" x14ac:dyDescent="0.25">
      <c r="A1432" s="149" t="s">
        <v>1811</v>
      </c>
      <c r="B1432" s="114" t="s">
        <v>1812</v>
      </c>
      <c r="C1432" s="10" t="s">
        <v>57</v>
      </c>
      <c r="D1432" s="148">
        <v>4373</v>
      </c>
      <c r="E1432" s="148">
        <f t="shared" si="32"/>
        <v>2235.8793964710635</v>
      </c>
      <c r="F1432" s="148">
        <v>4373</v>
      </c>
      <c r="G1432" s="27"/>
    </row>
    <row r="1433" spans="1:7" x14ac:dyDescent="0.25">
      <c r="A1433" s="149">
        <v>111</v>
      </c>
      <c r="B1433" s="114" t="s">
        <v>1813</v>
      </c>
      <c r="C1433" s="10" t="s">
        <v>57</v>
      </c>
      <c r="D1433" s="148">
        <v>745.2</v>
      </c>
      <c r="E1433" s="148">
        <f t="shared" si="32"/>
        <v>381.01470986742203</v>
      </c>
      <c r="F1433" s="148">
        <v>745.2</v>
      </c>
      <c r="G1433" s="27"/>
    </row>
    <row r="1434" spans="1:7" x14ac:dyDescent="0.25">
      <c r="A1434" s="149">
        <v>112</v>
      </c>
      <c r="B1434" s="114" t="s">
        <v>1814</v>
      </c>
      <c r="C1434" s="10" t="s">
        <v>57</v>
      </c>
      <c r="D1434" s="148">
        <v>3240</v>
      </c>
      <c r="E1434" s="148">
        <f t="shared" si="32"/>
        <v>1656.5856950757479</v>
      </c>
      <c r="F1434" s="148">
        <v>3240</v>
      </c>
      <c r="G1434" s="27"/>
    </row>
    <row r="1435" spans="1:7" ht="30" x14ac:dyDescent="0.25">
      <c r="A1435" s="149">
        <v>113</v>
      </c>
      <c r="B1435" s="114" t="s">
        <v>1815</v>
      </c>
      <c r="C1435" s="10" t="s">
        <v>57</v>
      </c>
      <c r="D1435" s="115"/>
      <c r="E1435" s="148"/>
      <c r="F1435" s="115"/>
      <c r="G1435" s="27"/>
    </row>
    <row r="1436" spans="1:7" ht="30" x14ac:dyDescent="0.25">
      <c r="A1436" s="149" t="s">
        <v>1816</v>
      </c>
      <c r="B1436" s="114" t="s">
        <v>1817</v>
      </c>
      <c r="C1436" s="10" t="s">
        <v>57</v>
      </c>
      <c r="D1436" s="148">
        <v>400</v>
      </c>
      <c r="E1436" s="148">
        <f t="shared" si="32"/>
        <v>204.5167524784874</v>
      </c>
      <c r="F1436" s="148">
        <v>400</v>
      </c>
      <c r="G1436" s="27"/>
    </row>
    <row r="1437" spans="1:7" ht="30" x14ac:dyDescent="0.25">
      <c r="A1437" s="149" t="s">
        <v>1818</v>
      </c>
      <c r="B1437" s="114" t="s">
        <v>1819</v>
      </c>
      <c r="C1437" s="10" t="s">
        <v>57</v>
      </c>
      <c r="D1437" s="148">
        <v>746.81</v>
      </c>
      <c r="E1437" s="148">
        <f t="shared" si="32"/>
        <v>381.83788979614792</v>
      </c>
      <c r="F1437" s="148">
        <v>746.81</v>
      </c>
      <c r="G1437" s="27"/>
    </row>
    <row r="1438" spans="1:7" x14ac:dyDescent="0.25">
      <c r="A1438" s="149">
        <v>114</v>
      </c>
      <c r="B1438" s="114" t="s">
        <v>1820</v>
      </c>
      <c r="C1438" s="10" t="s">
        <v>57</v>
      </c>
      <c r="D1438" s="148">
        <v>3912.3</v>
      </c>
      <c r="E1438" s="148">
        <f t="shared" si="32"/>
        <v>2000.3272268039657</v>
      </c>
      <c r="F1438" s="148">
        <v>3912.3</v>
      </c>
      <c r="G1438" s="27"/>
    </row>
    <row r="1439" spans="1:7" x14ac:dyDescent="0.25">
      <c r="A1439" s="149">
        <v>115</v>
      </c>
      <c r="B1439" s="114" t="s">
        <v>1821</v>
      </c>
      <c r="C1439" s="10" t="s">
        <v>57</v>
      </c>
      <c r="D1439" s="148">
        <v>5340.6</v>
      </c>
      <c r="E1439" s="148">
        <f t="shared" si="32"/>
        <v>2730.6054207165248</v>
      </c>
      <c r="F1439" s="148">
        <v>5340.6</v>
      </c>
      <c r="G1439" s="27"/>
    </row>
    <row r="1440" spans="1:7" x14ac:dyDescent="0.25">
      <c r="A1440" s="149">
        <v>123</v>
      </c>
      <c r="B1440" s="114" t="s">
        <v>1822</v>
      </c>
      <c r="C1440" s="10" t="s">
        <v>57</v>
      </c>
      <c r="D1440" s="115"/>
      <c r="E1440" s="148"/>
      <c r="F1440" s="115"/>
      <c r="G1440" s="27"/>
    </row>
    <row r="1441" spans="1:7" x14ac:dyDescent="0.25">
      <c r="A1441" s="149" t="s">
        <v>1823</v>
      </c>
      <c r="B1441" s="114" t="s">
        <v>1824</v>
      </c>
      <c r="C1441" s="10" t="s">
        <v>57</v>
      </c>
      <c r="D1441" s="148">
        <v>7938</v>
      </c>
      <c r="E1441" s="148">
        <f t="shared" si="32"/>
        <v>4058.6349529355825</v>
      </c>
      <c r="F1441" s="148">
        <v>7938</v>
      </c>
      <c r="G1441" s="27"/>
    </row>
    <row r="1442" spans="1:7" x14ac:dyDescent="0.25">
      <c r="A1442" s="149" t="s">
        <v>1825</v>
      </c>
      <c r="B1442" s="114" t="s">
        <v>1826</v>
      </c>
      <c r="C1442" s="10" t="s">
        <v>57</v>
      </c>
      <c r="D1442" s="148">
        <v>15000</v>
      </c>
      <c r="E1442" s="148">
        <f t="shared" si="32"/>
        <v>7669.3782179432774</v>
      </c>
      <c r="F1442" s="148">
        <v>15000</v>
      </c>
      <c r="G1442" s="27"/>
    </row>
    <row r="1443" spans="1:7" x14ac:dyDescent="0.25">
      <c r="A1443" s="149" t="s">
        <v>1827</v>
      </c>
      <c r="B1443" s="114" t="s">
        <v>1822</v>
      </c>
      <c r="C1443" s="10" t="s">
        <v>57</v>
      </c>
      <c r="D1443" s="148">
        <v>5400</v>
      </c>
      <c r="E1443" s="148">
        <f t="shared" si="32"/>
        <v>2760.9761584595799</v>
      </c>
      <c r="F1443" s="148">
        <v>5400</v>
      </c>
      <c r="G1443" s="27"/>
    </row>
    <row r="1444" spans="1:7" ht="30" x14ac:dyDescent="0.25">
      <c r="A1444" s="149" t="s">
        <v>1828</v>
      </c>
      <c r="B1444" s="114" t="s">
        <v>1829</v>
      </c>
      <c r="C1444" s="10" t="s">
        <v>57</v>
      </c>
      <c r="D1444" s="148">
        <v>2650</v>
      </c>
      <c r="E1444" s="148">
        <f t="shared" si="32"/>
        <v>1354.9234851699789</v>
      </c>
      <c r="F1444" s="148">
        <v>2650</v>
      </c>
      <c r="G1444" s="27"/>
    </row>
    <row r="1445" spans="1:7" ht="30" x14ac:dyDescent="0.25">
      <c r="A1445" s="149">
        <v>124</v>
      </c>
      <c r="B1445" s="114" t="s">
        <v>1830</v>
      </c>
      <c r="C1445" s="10" t="s">
        <v>57</v>
      </c>
      <c r="D1445" s="148">
        <v>3207.6</v>
      </c>
      <c r="E1445" s="148">
        <f t="shared" si="32"/>
        <v>1640.0198381249904</v>
      </c>
      <c r="F1445" s="148">
        <v>3207.6</v>
      </c>
      <c r="G1445" s="27"/>
    </row>
    <row r="1446" spans="1:7" x14ac:dyDescent="0.25">
      <c r="A1446" s="149">
        <v>125</v>
      </c>
      <c r="B1446" s="114" t="s">
        <v>1831</v>
      </c>
      <c r="C1446" s="10" t="s">
        <v>57</v>
      </c>
      <c r="D1446" s="148">
        <v>3510</v>
      </c>
      <c r="E1446" s="148">
        <f t="shared" si="32"/>
        <v>1794.6345029987269</v>
      </c>
      <c r="F1446" s="148">
        <v>3510</v>
      </c>
      <c r="G1446" s="27"/>
    </row>
    <row r="1447" spans="1:7" ht="30" x14ac:dyDescent="0.25">
      <c r="A1447" s="149">
        <v>126</v>
      </c>
      <c r="B1447" s="114" t="s">
        <v>1832</v>
      </c>
      <c r="C1447" s="10" t="s">
        <v>57</v>
      </c>
      <c r="D1447" s="148">
        <v>2376</v>
      </c>
      <c r="E1447" s="148">
        <f t="shared" si="32"/>
        <v>1214.8295097222151</v>
      </c>
      <c r="F1447" s="148">
        <v>2376</v>
      </c>
      <c r="G1447" s="27"/>
    </row>
    <row r="1448" spans="1:7" x14ac:dyDescent="0.25">
      <c r="A1448" s="149">
        <v>127</v>
      </c>
      <c r="B1448" s="114" t="s">
        <v>1833</v>
      </c>
      <c r="C1448" s="10" t="s">
        <v>57</v>
      </c>
      <c r="D1448" s="148">
        <v>1135.54</v>
      </c>
      <c r="E1448" s="148">
        <f t="shared" si="32"/>
        <v>580.59238277355394</v>
      </c>
      <c r="F1448" s="148">
        <v>1135.54</v>
      </c>
      <c r="G1448" s="27"/>
    </row>
    <row r="1449" spans="1:7" ht="30" x14ac:dyDescent="0.25">
      <c r="A1449" s="149">
        <v>128</v>
      </c>
      <c r="B1449" s="114" t="s">
        <v>1834</v>
      </c>
      <c r="C1449" s="10" t="s">
        <v>57</v>
      </c>
      <c r="D1449" s="148">
        <v>702.67</v>
      </c>
      <c r="E1449" s="148">
        <f t="shared" si="32"/>
        <v>359.26946616014681</v>
      </c>
      <c r="F1449" s="148">
        <v>702.67</v>
      </c>
      <c r="G1449" s="27"/>
    </row>
    <row r="1450" spans="1:7" x14ac:dyDescent="0.25">
      <c r="A1450" s="149">
        <v>129</v>
      </c>
      <c r="B1450" s="114" t="s">
        <v>1835</v>
      </c>
      <c r="C1450" s="10" t="s">
        <v>57</v>
      </c>
      <c r="D1450" s="148">
        <v>880</v>
      </c>
      <c r="E1450" s="148">
        <f t="shared" si="32"/>
        <v>449.93685545267226</v>
      </c>
      <c r="F1450" s="148">
        <v>880</v>
      </c>
      <c r="G1450" s="27"/>
    </row>
    <row r="1451" spans="1:7" x14ac:dyDescent="0.25">
      <c r="A1451" s="149">
        <v>130</v>
      </c>
      <c r="B1451" s="114" t="s">
        <v>1836</v>
      </c>
      <c r="C1451" s="10" t="s">
        <v>57</v>
      </c>
      <c r="D1451" s="148">
        <v>650</v>
      </c>
      <c r="E1451" s="148">
        <f t="shared" si="32"/>
        <v>332.33972277754202</v>
      </c>
      <c r="F1451" s="148">
        <v>650</v>
      </c>
      <c r="G1451" s="27"/>
    </row>
    <row r="1452" spans="1:7" x14ac:dyDescent="0.25">
      <c r="A1452" s="149">
        <v>131</v>
      </c>
      <c r="B1452" s="114" t="s">
        <v>1837</v>
      </c>
      <c r="C1452" s="10" t="s">
        <v>57</v>
      </c>
      <c r="D1452" s="148">
        <v>1033.79</v>
      </c>
      <c r="E1452" s="148">
        <f t="shared" si="32"/>
        <v>528.56843386183868</v>
      </c>
      <c r="F1452" s="148">
        <v>1033.79</v>
      </c>
      <c r="G1452" s="27"/>
    </row>
    <row r="1453" spans="1:7" x14ac:dyDescent="0.25">
      <c r="A1453" s="149">
        <v>132</v>
      </c>
      <c r="B1453" s="114" t="s">
        <v>1838</v>
      </c>
      <c r="C1453" s="10" t="s">
        <v>57</v>
      </c>
      <c r="D1453" s="148">
        <v>1555.2</v>
      </c>
      <c r="E1453" s="148">
        <f t="shared" si="32"/>
        <v>795.16113363635907</v>
      </c>
      <c r="F1453" s="148">
        <v>1555.2</v>
      </c>
      <c r="G1453" s="27"/>
    </row>
    <row r="1454" spans="1:7" ht="30" x14ac:dyDescent="0.25">
      <c r="A1454" s="149">
        <v>133</v>
      </c>
      <c r="B1454" s="114" t="s">
        <v>1839</v>
      </c>
      <c r="C1454" s="10" t="s">
        <v>57</v>
      </c>
      <c r="D1454" s="148">
        <v>500</v>
      </c>
      <c r="E1454" s="148">
        <f t="shared" si="32"/>
        <v>255.64594059810923</v>
      </c>
      <c r="F1454" s="148">
        <v>500</v>
      </c>
      <c r="G1454" s="27"/>
    </row>
    <row r="1455" spans="1:7" ht="30" x14ac:dyDescent="0.25">
      <c r="A1455" s="149">
        <v>134</v>
      </c>
      <c r="B1455" s="114" t="s">
        <v>1840</v>
      </c>
      <c r="C1455" s="10" t="s">
        <v>57</v>
      </c>
      <c r="D1455" s="148">
        <v>500</v>
      </c>
      <c r="E1455" s="148">
        <f t="shared" si="32"/>
        <v>255.64594059810923</v>
      </c>
      <c r="F1455" s="148">
        <v>500</v>
      </c>
      <c r="G1455" s="27"/>
    </row>
    <row r="1456" spans="1:7" ht="30" x14ac:dyDescent="0.25">
      <c r="A1456" s="149">
        <v>135</v>
      </c>
      <c r="B1456" s="114" t="s">
        <v>410</v>
      </c>
      <c r="C1456" s="10" t="s">
        <v>57</v>
      </c>
      <c r="D1456" s="148">
        <v>1687.48</v>
      </c>
      <c r="E1456" s="148">
        <f t="shared" si="32"/>
        <v>862.7948236809948</v>
      </c>
      <c r="F1456" s="148">
        <v>1687.48</v>
      </c>
      <c r="G1456" s="27"/>
    </row>
    <row r="1457" spans="1:7" ht="30" x14ac:dyDescent="0.25">
      <c r="A1457" s="149">
        <v>136</v>
      </c>
      <c r="B1457" s="114" t="s">
        <v>1841</v>
      </c>
      <c r="C1457" s="10" t="s">
        <v>57</v>
      </c>
      <c r="D1457" s="148">
        <v>4927.5</v>
      </c>
      <c r="E1457" s="148">
        <f t="shared" si="32"/>
        <v>2519.3907445943664</v>
      </c>
      <c r="F1457" s="148">
        <v>4927.5</v>
      </c>
      <c r="G1457" s="27"/>
    </row>
    <row r="1458" spans="1:7" ht="30" x14ac:dyDescent="0.25">
      <c r="A1458" s="149">
        <v>137</v>
      </c>
      <c r="B1458" s="114" t="s">
        <v>1842</v>
      </c>
      <c r="C1458" s="10" t="s">
        <v>57</v>
      </c>
      <c r="D1458" s="148">
        <v>2257.1999999999998</v>
      </c>
      <c r="E1458" s="148">
        <f t="shared" si="32"/>
        <v>1154.0880342361042</v>
      </c>
      <c r="F1458" s="148">
        <v>2257.1999999999998</v>
      </c>
      <c r="G1458" s="27"/>
    </row>
    <row r="1459" spans="1:7" ht="30" x14ac:dyDescent="0.25">
      <c r="A1459" s="149">
        <v>138</v>
      </c>
      <c r="B1459" s="114" t="s">
        <v>1843</v>
      </c>
      <c r="C1459" s="10" t="s">
        <v>57</v>
      </c>
      <c r="D1459" s="148">
        <v>971</v>
      </c>
      <c r="E1459" s="148">
        <f t="shared" si="32"/>
        <v>496.46441664152815</v>
      </c>
      <c r="F1459" s="148">
        <v>971</v>
      </c>
      <c r="G1459" s="27"/>
    </row>
    <row r="1460" spans="1:7" x14ac:dyDescent="0.25">
      <c r="A1460" s="149">
        <v>139</v>
      </c>
      <c r="B1460" s="114" t="s">
        <v>1844</v>
      </c>
      <c r="C1460" s="10" t="s">
        <v>57</v>
      </c>
      <c r="D1460" s="148">
        <v>806</v>
      </c>
      <c r="E1460" s="148">
        <f t="shared" si="32"/>
        <v>412.10125624415213</v>
      </c>
      <c r="F1460" s="148">
        <v>806</v>
      </c>
      <c r="G1460" s="27"/>
    </row>
    <row r="1461" spans="1:7" x14ac:dyDescent="0.25">
      <c r="A1461" s="149">
        <v>140</v>
      </c>
      <c r="B1461" s="114" t="s">
        <v>1845</v>
      </c>
      <c r="C1461" s="10" t="s">
        <v>57</v>
      </c>
      <c r="D1461" s="115"/>
      <c r="E1461" s="148"/>
      <c r="F1461" s="115"/>
      <c r="G1461" s="27"/>
    </row>
    <row r="1462" spans="1:7" ht="30" x14ac:dyDescent="0.25">
      <c r="A1462" s="149" t="s">
        <v>1846</v>
      </c>
      <c r="B1462" s="114" t="s">
        <v>1847</v>
      </c>
      <c r="C1462" s="10" t="s">
        <v>57</v>
      </c>
      <c r="D1462" s="148">
        <v>500</v>
      </c>
      <c r="E1462" s="148">
        <f t="shared" si="32"/>
        <v>255.64594059810923</v>
      </c>
      <c r="F1462" s="148">
        <v>500</v>
      </c>
      <c r="G1462" s="27"/>
    </row>
    <row r="1463" spans="1:7" ht="30" x14ac:dyDescent="0.25">
      <c r="A1463" s="149" t="s">
        <v>1848</v>
      </c>
      <c r="B1463" s="114" t="s">
        <v>1849</v>
      </c>
      <c r="C1463" s="10" t="s">
        <v>57</v>
      </c>
      <c r="D1463" s="148">
        <v>500</v>
      </c>
      <c r="E1463" s="148">
        <f t="shared" si="32"/>
        <v>255.64594059810923</v>
      </c>
      <c r="F1463" s="148">
        <v>500</v>
      </c>
      <c r="G1463" s="27"/>
    </row>
    <row r="1464" spans="1:7" x14ac:dyDescent="0.25">
      <c r="A1464" s="149">
        <v>141</v>
      </c>
      <c r="B1464" s="114" t="s">
        <v>1850</v>
      </c>
      <c r="C1464" s="10" t="s">
        <v>57</v>
      </c>
      <c r="D1464" s="148">
        <v>1635</v>
      </c>
      <c r="E1464" s="148">
        <f t="shared" si="32"/>
        <v>835.96222575581726</v>
      </c>
      <c r="F1464" s="148">
        <v>1635</v>
      </c>
      <c r="G1464" s="27"/>
    </row>
    <row r="1465" spans="1:7" x14ac:dyDescent="0.25">
      <c r="A1465" s="149">
        <v>142</v>
      </c>
      <c r="B1465" s="114" t="s">
        <v>1851</v>
      </c>
      <c r="C1465" s="10" t="s">
        <v>57</v>
      </c>
      <c r="D1465" s="148">
        <v>7058.53</v>
      </c>
      <c r="E1465" s="148">
        <f t="shared" si="32"/>
        <v>3608.9690821799441</v>
      </c>
      <c r="F1465" s="148">
        <v>7058.53</v>
      </c>
      <c r="G1465" s="27"/>
    </row>
    <row r="1466" spans="1:7" x14ac:dyDescent="0.25">
      <c r="A1466" s="149">
        <v>143</v>
      </c>
      <c r="B1466" s="114" t="s">
        <v>1852</v>
      </c>
      <c r="C1466" s="10" t="s">
        <v>57</v>
      </c>
      <c r="D1466" s="148">
        <v>1745</v>
      </c>
      <c r="E1466" s="148">
        <f t="shared" si="32"/>
        <v>892.20433268740123</v>
      </c>
      <c r="F1466" s="148">
        <v>1745</v>
      </c>
      <c r="G1466" s="27"/>
    </row>
    <row r="1467" spans="1:7" ht="30" x14ac:dyDescent="0.25">
      <c r="A1467" s="149">
        <v>144</v>
      </c>
      <c r="B1467" s="114" t="s">
        <v>1853</v>
      </c>
      <c r="C1467" s="10" t="s">
        <v>57</v>
      </c>
      <c r="D1467" s="148">
        <v>2190.4499999999998</v>
      </c>
      <c r="E1467" s="148">
        <f t="shared" si="32"/>
        <v>1119.9593011662566</v>
      </c>
      <c r="F1467" s="148">
        <v>2190.4499999999998</v>
      </c>
      <c r="G1467" s="27"/>
    </row>
    <row r="1468" spans="1:7" x14ac:dyDescent="0.25">
      <c r="A1468" s="149">
        <v>145</v>
      </c>
      <c r="B1468" s="114" t="s">
        <v>1854</v>
      </c>
      <c r="C1468" s="10" t="s">
        <v>57</v>
      </c>
      <c r="D1468" s="148">
        <v>1268</v>
      </c>
      <c r="E1468" s="148">
        <f t="shared" si="32"/>
        <v>648.31810535680506</v>
      </c>
      <c r="F1468" s="148">
        <v>1268</v>
      </c>
      <c r="G1468" s="27"/>
    </row>
    <row r="1469" spans="1:7" x14ac:dyDescent="0.25">
      <c r="A1469" s="149">
        <v>146</v>
      </c>
      <c r="B1469" s="114" t="s">
        <v>1855</v>
      </c>
      <c r="C1469" s="10" t="s">
        <v>57</v>
      </c>
      <c r="D1469" s="148">
        <v>4751.6899999999996</v>
      </c>
      <c r="E1469" s="148">
        <f t="shared" si="32"/>
        <v>2429.5005189612593</v>
      </c>
      <c r="F1469" s="148">
        <v>4751.6899999999996</v>
      </c>
      <c r="G1469" s="27"/>
    </row>
    <row r="1470" spans="1:7" x14ac:dyDescent="0.25">
      <c r="A1470" s="149">
        <v>147</v>
      </c>
      <c r="B1470" s="114" t="s">
        <v>1856</v>
      </c>
      <c r="C1470" s="10" t="s">
        <v>57</v>
      </c>
      <c r="D1470" s="148">
        <v>1128.5999999999999</v>
      </c>
      <c r="E1470" s="148">
        <f t="shared" si="32"/>
        <v>577.04401711805212</v>
      </c>
      <c r="F1470" s="148">
        <v>1128.5999999999999</v>
      </c>
      <c r="G1470" s="27"/>
    </row>
    <row r="1471" spans="1:7" x14ac:dyDescent="0.25">
      <c r="A1471" s="149">
        <v>148</v>
      </c>
      <c r="B1471" s="114" t="s">
        <v>1857</v>
      </c>
      <c r="C1471" s="10" t="s">
        <v>57</v>
      </c>
      <c r="D1471" s="148">
        <v>4236.6000000000004</v>
      </c>
      <c r="E1471" s="148">
        <f t="shared" si="32"/>
        <v>2166.1391838758996</v>
      </c>
      <c r="F1471" s="148">
        <v>4236.6000000000004</v>
      </c>
      <c r="G1471" s="27"/>
    </row>
    <row r="1472" spans="1:7" x14ac:dyDescent="0.25">
      <c r="A1472" s="149">
        <v>149</v>
      </c>
      <c r="B1472" s="114" t="s">
        <v>1858</v>
      </c>
      <c r="C1472" s="10" t="s">
        <v>57</v>
      </c>
      <c r="D1472" s="148">
        <v>1896.29</v>
      </c>
      <c r="E1472" s="148">
        <f t="shared" si="32"/>
        <v>969.55768139357713</v>
      </c>
      <c r="F1472" s="148">
        <v>1896.29</v>
      </c>
      <c r="G1472" s="27"/>
    </row>
    <row r="1473" spans="1:7" x14ac:dyDescent="0.25">
      <c r="A1473" s="149">
        <v>150</v>
      </c>
      <c r="B1473" s="114" t="s">
        <v>1859</v>
      </c>
      <c r="C1473" s="10" t="s">
        <v>57</v>
      </c>
      <c r="D1473" s="148">
        <v>1361.31</v>
      </c>
      <c r="E1473" s="148">
        <f t="shared" si="32"/>
        <v>696.02675079122412</v>
      </c>
      <c r="F1473" s="148">
        <v>1361.31</v>
      </c>
      <c r="G1473" s="27"/>
    </row>
    <row r="1474" spans="1:7" x14ac:dyDescent="0.25">
      <c r="A1474" s="149">
        <v>151</v>
      </c>
      <c r="B1474" s="114" t="s">
        <v>1860</v>
      </c>
      <c r="C1474" s="10" t="s">
        <v>57</v>
      </c>
      <c r="D1474" s="148">
        <v>2248.65</v>
      </c>
      <c r="E1474" s="148">
        <f t="shared" si="32"/>
        <v>1149.7164886518767</v>
      </c>
      <c r="F1474" s="148">
        <v>2248.65</v>
      </c>
      <c r="G1474" s="27"/>
    </row>
    <row r="1475" spans="1:7" x14ac:dyDescent="0.25">
      <c r="A1475" s="149">
        <v>152</v>
      </c>
      <c r="B1475" s="114" t="s">
        <v>1861</v>
      </c>
      <c r="C1475" s="10" t="s">
        <v>57</v>
      </c>
      <c r="D1475" s="148">
        <v>958</v>
      </c>
      <c r="E1475" s="148">
        <f t="shared" si="32"/>
        <v>489.81762218597731</v>
      </c>
      <c r="F1475" s="148">
        <v>958</v>
      </c>
      <c r="G1475" s="27"/>
    </row>
    <row r="1476" spans="1:7" x14ac:dyDescent="0.25">
      <c r="A1476" s="149">
        <v>153</v>
      </c>
      <c r="B1476" s="114" t="s">
        <v>1862</v>
      </c>
      <c r="C1476" s="10" t="s">
        <v>57</v>
      </c>
      <c r="D1476" s="148">
        <v>1900.48</v>
      </c>
      <c r="E1476" s="148">
        <f t="shared" si="32"/>
        <v>971.69999437578929</v>
      </c>
      <c r="F1476" s="148">
        <v>1900.48</v>
      </c>
      <c r="G1476" s="27"/>
    </row>
    <row r="1477" spans="1:7" x14ac:dyDescent="0.25">
      <c r="A1477" s="149">
        <v>154</v>
      </c>
      <c r="B1477" s="114" t="s">
        <v>1863</v>
      </c>
      <c r="C1477" s="10" t="s">
        <v>57</v>
      </c>
      <c r="D1477" s="148">
        <v>5113.01</v>
      </c>
      <c r="E1477" s="148">
        <f t="shared" si="32"/>
        <v>2614.2405014750771</v>
      </c>
      <c r="F1477" s="148">
        <v>5113.01</v>
      </c>
      <c r="G1477" s="27"/>
    </row>
    <row r="1478" spans="1:7" x14ac:dyDescent="0.25">
      <c r="A1478" s="149">
        <v>155</v>
      </c>
      <c r="B1478" s="114" t="s">
        <v>1864</v>
      </c>
      <c r="C1478" s="10" t="s">
        <v>57</v>
      </c>
      <c r="D1478" s="148">
        <v>1863</v>
      </c>
      <c r="E1478" s="148">
        <f t="shared" si="32"/>
        <v>952.53677466855504</v>
      </c>
      <c r="F1478" s="148">
        <v>1863</v>
      </c>
      <c r="G1478" s="27"/>
    </row>
    <row r="1479" spans="1:7" x14ac:dyDescent="0.25">
      <c r="A1479" s="149">
        <v>156</v>
      </c>
      <c r="B1479" s="114" t="s">
        <v>1865</v>
      </c>
      <c r="C1479" s="10" t="s">
        <v>57</v>
      </c>
      <c r="D1479" s="148">
        <v>6628.85</v>
      </c>
      <c r="E1479" s="148">
        <f t="shared" si="32"/>
        <v>3389.277186667553</v>
      </c>
      <c r="F1479" s="148">
        <v>6628.85</v>
      </c>
      <c r="G1479" s="27"/>
    </row>
    <row r="1480" spans="1:7" x14ac:dyDescent="0.25">
      <c r="A1480" s="149">
        <v>157</v>
      </c>
      <c r="B1480" s="114" t="s">
        <v>1866</v>
      </c>
      <c r="C1480" s="10" t="s">
        <v>57</v>
      </c>
      <c r="D1480" s="148">
        <v>5105.3999999999996</v>
      </c>
      <c r="E1480" s="148">
        <f t="shared" si="32"/>
        <v>2610.3495702591736</v>
      </c>
      <c r="F1480" s="148">
        <v>5105.3999999999996</v>
      </c>
      <c r="G1480" s="27"/>
    </row>
    <row r="1481" spans="1:7" x14ac:dyDescent="0.25">
      <c r="A1481" s="149">
        <v>158</v>
      </c>
      <c r="B1481" s="114" t="s">
        <v>1867</v>
      </c>
      <c r="C1481" s="10" t="s">
        <v>57</v>
      </c>
      <c r="D1481" s="148">
        <v>886</v>
      </c>
      <c r="E1481" s="148">
        <f t="shared" si="32"/>
        <v>453.00460673984958</v>
      </c>
      <c r="F1481" s="148">
        <v>886</v>
      </c>
      <c r="G1481" s="27"/>
    </row>
    <row r="1482" spans="1:7" x14ac:dyDescent="0.25">
      <c r="A1482" s="149">
        <v>159</v>
      </c>
      <c r="B1482" s="114" t="s">
        <v>1868</v>
      </c>
      <c r="C1482" s="10" t="s">
        <v>57</v>
      </c>
      <c r="D1482" s="148">
        <v>1794</v>
      </c>
      <c r="E1482" s="148">
        <f t="shared" si="32"/>
        <v>917.25763486601602</v>
      </c>
      <c r="F1482" s="148">
        <v>1794</v>
      </c>
      <c r="G1482" s="27"/>
    </row>
    <row r="1483" spans="1:7" x14ac:dyDescent="0.25">
      <c r="A1483" s="149">
        <v>160</v>
      </c>
      <c r="B1483" s="114" t="s">
        <v>1869</v>
      </c>
      <c r="C1483" s="10" t="s">
        <v>57</v>
      </c>
      <c r="D1483" s="148">
        <v>1790</v>
      </c>
      <c r="E1483" s="148">
        <f t="shared" si="32"/>
        <v>915.2124673412311</v>
      </c>
      <c r="F1483" s="148">
        <v>1790</v>
      </c>
      <c r="G1483" s="27"/>
    </row>
    <row r="1484" spans="1:7" x14ac:dyDescent="0.25">
      <c r="A1484" s="149">
        <v>161</v>
      </c>
      <c r="B1484" s="114" t="s">
        <v>1870</v>
      </c>
      <c r="C1484" s="10" t="s">
        <v>57</v>
      </c>
      <c r="D1484" s="148">
        <v>3022.23</v>
      </c>
      <c r="E1484" s="148">
        <f t="shared" si="32"/>
        <v>1545.2416621076475</v>
      </c>
      <c r="F1484" s="148">
        <v>3022.23</v>
      </c>
      <c r="G1484" s="27"/>
    </row>
    <row r="1485" spans="1:7" ht="30" x14ac:dyDescent="0.25">
      <c r="A1485" s="149">
        <v>162</v>
      </c>
      <c r="B1485" s="114" t="s">
        <v>1871</v>
      </c>
      <c r="C1485" s="10" t="s">
        <v>57</v>
      </c>
      <c r="D1485" s="148">
        <v>1485</v>
      </c>
      <c r="E1485" s="148">
        <f t="shared" si="32"/>
        <v>759.26844357638447</v>
      </c>
      <c r="F1485" s="148">
        <v>1485</v>
      </c>
      <c r="G1485" s="27"/>
    </row>
    <row r="1486" spans="1:7" ht="30" x14ac:dyDescent="0.25">
      <c r="A1486" s="149">
        <v>163</v>
      </c>
      <c r="B1486" s="114" t="s">
        <v>1872</v>
      </c>
      <c r="C1486" s="10" t="s">
        <v>57</v>
      </c>
      <c r="D1486" s="148">
        <v>755</v>
      </c>
      <c r="E1486" s="148">
        <f t="shared" si="32"/>
        <v>386.02537030314494</v>
      </c>
      <c r="F1486" s="148">
        <v>755</v>
      </c>
      <c r="G1486" s="27"/>
    </row>
    <row r="1487" spans="1:7" x14ac:dyDescent="0.25">
      <c r="A1487" s="149">
        <v>164</v>
      </c>
      <c r="B1487" s="114" t="s">
        <v>1873</v>
      </c>
      <c r="C1487" s="10" t="s">
        <v>57</v>
      </c>
      <c r="D1487" s="148">
        <v>1740</v>
      </c>
      <c r="E1487" s="148">
        <f t="shared" si="32"/>
        <v>889.64787328142017</v>
      </c>
      <c r="F1487" s="148">
        <v>1740</v>
      </c>
      <c r="G1487" s="27"/>
    </row>
    <row r="1488" spans="1:7" ht="30" x14ac:dyDescent="0.25">
      <c r="A1488" s="149">
        <v>165</v>
      </c>
      <c r="B1488" s="114" t="s">
        <v>1874</v>
      </c>
      <c r="C1488" s="10" t="s">
        <v>57</v>
      </c>
      <c r="D1488" s="148">
        <v>891</v>
      </c>
      <c r="E1488" s="148">
        <f t="shared" si="32"/>
        <v>455.56106614583069</v>
      </c>
      <c r="F1488" s="148">
        <v>891</v>
      </c>
      <c r="G1488" s="27"/>
    </row>
    <row r="1489" spans="1:7" x14ac:dyDescent="0.25">
      <c r="A1489" s="149">
        <v>166</v>
      </c>
      <c r="B1489" s="114" t="s">
        <v>1875</v>
      </c>
      <c r="C1489" s="10" t="s">
        <v>57</v>
      </c>
      <c r="D1489" s="148">
        <v>1740</v>
      </c>
      <c r="E1489" s="148">
        <f t="shared" si="32"/>
        <v>889.64787328142017</v>
      </c>
      <c r="F1489" s="148">
        <v>1740</v>
      </c>
      <c r="G1489" s="27"/>
    </row>
    <row r="1490" spans="1:7" ht="45" x14ac:dyDescent="0.25">
      <c r="A1490" s="56">
        <v>167</v>
      </c>
      <c r="B1490" s="6" t="s">
        <v>1876</v>
      </c>
      <c r="C1490" s="10" t="s">
        <v>57</v>
      </c>
      <c r="D1490" s="157"/>
      <c r="E1490" s="156"/>
      <c r="F1490" s="157"/>
      <c r="G1490" s="27"/>
    </row>
    <row r="1491" spans="1:7" x14ac:dyDescent="0.25">
      <c r="A1491" s="149">
        <v>168</v>
      </c>
      <c r="B1491" s="114" t="s">
        <v>1877</v>
      </c>
      <c r="C1491" s="10" t="s">
        <v>57</v>
      </c>
      <c r="D1491" s="115"/>
      <c r="E1491" s="148"/>
      <c r="F1491" s="115"/>
      <c r="G1491" s="27"/>
    </row>
    <row r="1492" spans="1:7" ht="30" x14ac:dyDescent="0.25">
      <c r="A1492" s="149" t="s">
        <v>1878</v>
      </c>
      <c r="B1492" s="114" t="s">
        <v>1879</v>
      </c>
      <c r="C1492" s="10" t="s">
        <v>57</v>
      </c>
      <c r="D1492" s="148">
        <v>10827</v>
      </c>
      <c r="E1492" s="148">
        <f t="shared" ref="E1492:E1552" si="33">D1492/1.95583</f>
        <v>5535.7571977114576</v>
      </c>
      <c r="F1492" s="148">
        <v>10827</v>
      </c>
      <c r="G1492" s="27"/>
    </row>
    <row r="1493" spans="1:7" ht="30" x14ac:dyDescent="0.25">
      <c r="A1493" s="149" t="s">
        <v>1880</v>
      </c>
      <c r="B1493" s="114" t="s">
        <v>1881</v>
      </c>
      <c r="C1493" s="10" t="s">
        <v>57</v>
      </c>
      <c r="D1493" s="148">
        <v>11260.08</v>
      </c>
      <c r="E1493" s="148">
        <f t="shared" si="33"/>
        <v>5757.1874856199156</v>
      </c>
      <c r="F1493" s="148">
        <v>11260.08</v>
      </c>
      <c r="G1493" s="27"/>
    </row>
    <row r="1494" spans="1:7" x14ac:dyDescent="0.25">
      <c r="A1494" s="149">
        <v>169</v>
      </c>
      <c r="B1494" s="114" t="s">
        <v>1882</v>
      </c>
      <c r="C1494" s="10" t="s">
        <v>57</v>
      </c>
      <c r="D1494" s="148">
        <v>3628.8</v>
      </c>
      <c r="E1494" s="148">
        <f t="shared" si="33"/>
        <v>1855.3759784848378</v>
      </c>
      <c r="F1494" s="148">
        <v>3628.8</v>
      </c>
      <c r="G1494" s="27"/>
    </row>
    <row r="1495" spans="1:7" ht="30" x14ac:dyDescent="0.25">
      <c r="A1495" s="149">
        <v>170</v>
      </c>
      <c r="B1495" s="114" t="s">
        <v>1883</v>
      </c>
      <c r="C1495" s="10" t="s">
        <v>57</v>
      </c>
      <c r="D1495" s="148">
        <v>15246</v>
      </c>
      <c r="E1495" s="148">
        <f t="shared" si="33"/>
        <v>7795.1560207175471</v>
      </c>
      <c r="F1495" s="148">
        <v>15246</v>
      </c>
      <c r="G1495" s="27"/>
    </row>
    <row r="1496" spans="1:7" ht="30" x14ac:dyDescent="0.25">
      <c r="A1496" s="149">
        <v>171</v>
      </c>
      <c r="B1496" s="114" t="s">
        <v>1884</v>
      </c>
      <c r="C1496" s="10" t="s">
        <v>57</v>
      </c>
      <c r="D1496" s="148">
        <v>5093</v>
      </c>
      <c r="E1496" s="148">
        <f t="shared" si="33"/>
        <v>2604.009550932341</v>
      </c>
      <c r="F1496" s="148">
        <v>5093</v>
      </c>
      <c r="G1496" s="27"/>
    </row>
    <row r="1497" spans="1:7" ht="30" x14ac:dyDescent="0.25">
      <c r="A1497" s="149">
        <v>172</v>
      </c>
      <c r="B1497" s="114" t="s">
        <v>1885</v>
      </c>
      <c r="C1497" s="10" t="s">
        <v>57</v>
      </c>
      <c r="D1497" s="148">
        <v>9630.67</v>
      </c>
      <c r="E1497" s="148">
        <f t="shared" si="33"/>
        <v>4924.0833814799853</v>
      </c>
      <c r="F1497" s="148">
        <v>9630.67</v>
      </c>
      <c r="G1497" s="27"/>
    </row>
    <row r="1498" spans="1:7" ht="30" x14ac:dyDescent="0.25">
      <c r="A1498" s="149">
        <v>173</v>
      </c>
      <c r="B1498" s="114" t="s">
        <v>1886</v>
      </c>
      <c r="C1498" s="10" t="s">
        <v>57</v>
      </c>
      <c r="D1498" s="148">
        <v>4087.44</v>
      </c>
      <c r="E1498" s="148">
        <f t="shared" si="33"/>
        <v>2089.8748868766716</v>
      </c>
      <c r="F1498" s="148">
        <v>4087.44</v>
      </c>
      <c r="G1498" s="27"/>
    </row>
    <row r="1499" spans="1:7" ht="30" x14ac:dyDescent="0.25">
      <c r="A1499" s="149">
        <v>174</v>
      </c>
      <c r="B1499" s="114" t="s">
        <v>1887</v>
      </c>
      <c r="C1499" s="10" t="s">
        <v>57</v>
      </c>
      <c r="D1499" s="148">
        <v>5234.6400000000003</v>
      </c>
      <c r="E1499" s="148">
        <f t="shared" si="33"/>
        <v>2676.4289329849735</v>
      </c>
      <c r="F1499" s="148">
        <v>5234.6400000000003</v>
      </c>
      <c r="G1499" s="27"/>
    </row>
    <row r="1500" spans="1:7" ht="30" x14ac:dyDescent="0.25">
      <c r="A1500" s="149">
        <v>175</v>
      </c>
      <c r="B1500" s="114" t="s">
        <v>1888</v>
      </c>
      <c r="C1500" s="10" t="s">
        <v>57</v>
      </c>
      <c r="D1500" s="148">
        <v>5422.69</v>
      </c>
      <c r="E1500" s="148">
        <f t="shared" si="33"/>
        <v>2772.5773712439218</v>
      </c>
      <c r="F1500" s="148">
        <v>5422.69</v>
      </c>
      <c r="G1500" s="27"/>
    </row>
    <row r="1501" spans="1:7" ht="48" customHeight="1" x14ac:dyDescent="0.25">
      <c r="A1501" s="149">
        <v>176</v>
      </c>
      <c r="B1501" s="114" t="s">
        <v>1888</v>
      </c>
      <c r="C1501" s="10" t="s">
        <v>57</v>
      </c>
      <c r="D1501" s="148">
        <v>7970.17</v>
      </c>
      <c r="E1501" s="148">
        <f t="shared" si="33"/>
        <v>4075.0832127536646</v>
      </c>
      <c r="F1501" s="148">
        <v>7970.17</v>
      </c>
      <c r="G1501" s="27"/>
    </row>
    <row r="1502" spans="1:7" ht="30" x14ac:dyDescent="0.25">
      <c r="A1502" s="149">
        <v>177</v>
      </c>
      <c r="B1502" s="114" t="s">
        <v>1889</v>
      </c>
      <c r="C1502" s="10" t="s">
        <v>57</v>
      </c>
      <c r="D1502" s="148">
        <v>2235.6</v>
      </c>
      <c r="E1502" s="148">
        <f t="shared" si="33"/>
        <v>1143.0441296022659</v>
      </c>
      <c r="F1502" s="148">
        <v>2235.6</v>
      </c>
      <c r="G1502" s="27"/>
    </row>
    <row r="1503" spans="1:7" ht="30" x14ac:dyDescent="0.25">
      <c r="A1503" s="149">
        <v>178</v>
      </c>
      <c r="B1503" s="114" t="s">
        <v>1890</v>
      </c>
      <c r="C1503" s="10" t="s">
        <v>57</v>
      </c>
      <c r="D1503" s="148">
        <v>3625.64</v>
      </c>
      <c r="E1503" s="148">
        <f t="shared" si="33"/>
        <v>1853.7602961402577</v>
      </c>
      <c r="F1503" s="148">
        <v>3625.64</v>
      </c>
      <c r="G1503" s="27"/>
    </row>
    <row r="1504" spans="1:7" x14ac:dyDescent="0.25">
      <c r="A1504" s="149">
        <v>179</v>
      </c>
      <c r="B1504" s="114" t="s">
        <v>1891</v>
      </c>
      <c r="C1504" s="10" t="s">
        <v>57</v>
      </c>
      <c r="D1504" s="148">
        <v>1340</v>
      </c>
      <c r="E1504" s="148">
        <f t="shared" si="33"/>
        <v>685.13112080293274</v>
      </c>
      <c r="F1504" s="148">
        <v>1340</v>
      </c>
      <c r="G1504" s="27"/>
    </row>
    <row r="1505" spans="1:7" x14ac:dyDescent="0.25">
      <c r="A1505" s="149">
        <v>180</v>
      </c>
      <c r="B1505" s="114" t="s">
        <v>1892</v>
      </c>
      <c r="C1505" s="10" t="s">
        <v>57</v>
      </c>
      <c r="D1505" s="148">
        <v>1384.45</v>
      </c>
      <c r="E1505" s="148">
        <f t="shared" si="33"/>
        <v>707.85804492210468</v>
      </c>
      <c r="F1505" s="148">
        <v>1384.45</v>
      </c>
      <c r="G1505" s="27"/>
    </row>
    <row r="1506" spans="1:7" x14ac:dyDescent="0.25">
      <c r="A1506" s="149">
        <v>181</v>
      </c>
      <c r="B1506" s="114" t="s">
        <v>1893</v>
      </c>
      <c r="C1506" s="10" t="s">
        <v>57</v>
      </c>
      <c r="D1506" s="148">
        <v>884.66</v>
      </c>
      <c r="E1506" s="148">
        <f t="shared" si="33"/>
        <v>452.31947561904661</v>
      </c>
      <c r="F1506" s="148">
        <v>884.66</v>
      </c>
      <c r="G1506" s="27"/>
    </row>
    <row r="1507" spans="1:7" x14ac:dyDescent="0.25">
      <c r="A1507" s="149">
        <v>182</v>
      </c>
      <c r="B1507" s="114" t="s">
        <v>1894</v>
      </c>
      <c r="C1507" s="10" t="s">
        <v>57</v>
      </c>
      <c r="D1507" s="148">
        <v>1240</v>
      </c>
      <c r="E1507" s="148">
        <f t="shared" si="33"/>
        <v>634.00193268331088</v>
      </c>
      <c r="F1507" s="148">
        <v>1240</v>
      </c>
      <c r="G1507" s="27"/>
    </row>
    <row r="1508" spans="1:7" x14ac:dyDescent="0.25">
      <c r="A1508" s="149">
        <v>183</v>
      </c>
      <c r="B1508" s="114" t="s">
        <v>1895</v>
      </c>
      <c r="C1508" s="10" t="s">
        <v>57</v>
      </c>
      <c r="D1508" s="148">
        <v>1465</v>
      </c>
      <c r="E1508" s="148">
        <f t="shared" si="33"/>
        <v>749.04260595246012</v>
      </c>
      <c r="F1508" s="148">
        <v>1465</v>
      </c>
      <c r="G1508" s="27"/>
    </row>
    <row r="1509" spans="1:7" x14ac:dyDescent="0.25">
      <c r="A1509" s="149">
        <v>184</v>
      </c>
      <c r="B1509" s="114" t="s">
        <v>1896</v>
      </c>
      <c r="C1509" s="10" t="s">
        <v>57</v>
      </c>
      <c r="D1509" s="148">
        <v>2115</v>
      </c>
      <c r="E1509" s="148">
        <f t="shared" si="33"/>
        <v>1081.3823287300022</v>
      </c>
      <c r="F1509" s="148">
        <v>2115</v>
      </c>
      <c r="G1509" s="27"/>
    </row>
    <row r="1510" spans="1:7" x14ac:dyDescent="0.25">
      <c r="A1510" s="149">
        <v>185</v>
      </c>
      <c r="B1510" s="114" t="s">
        <v>1897</v>
      </c>
      <c r="C1510" s="10" t="s">
        <v>57</v>
      </c>
      <c r="D1510" s="148">
        <v>1710</v>
      </c>
      <c r="E1510" s="148">
        <f t="shared" si="33"/>
        <v>874.30911684553359</v>
      </c>
      <c r="F1510" s="148">
        <v>1710</v>
      </c>
      <c r="G1510" s="27"/>
    </row>
    <row r="1511" spans="1:7" x14ac:dyDescent="0.25">
      <c r="A1511" s="149">
        <v>186</v>
      </c>
      <c r="B1511" s="114" t="s">
        <v>1898</v>
      </c>
      <c r="C1511" s="10" t="s">
        <v>57</v>
      </c>
      <c r="D1511" s="148">
        <v>4311</v>
      </c>
      <c r="E1511" s="148">
        <f t="shared" si="33"/>
        <v>2204.1792998368978</v>
      </c>
      <c r="F1511" s="148">
        <v>4311</v>
      </c>
      <c r="G1511" s="27"/>
    </row>
    <row r="1512" spans="1:7" x14ac:dyDescent="0.25">
      <c r="A1512" s="149">
        <v>187</v>
      </c>
      <c r="B1512" s="114" t="s">
        <v>1899</v>
      </c>
      <c r="C1512" s="10" t="s">
        <v>57</v>
      </c>
      <c r="D1512" s="115"/>
      <c r="E1512" s="148"/>
      <c r="F1512" s="115"/>
      <c r="G1512" s="27"/>
    </row>
    <row r="1513" spans="1:7" x14ac:dyDescent="0.25">
      <c r="A1513" s="149" t="s">
        <v>1900</v>
      </c>
      <c r="B1513" s="114" t="s">
        <v>1901</v>
      </c>
      <c r="C1513" s="10" t="s">
        <v>57</v>
      </c>
      <c r="D1513" s="148">
        <v>7044.2</v>
      </c>
      <c r="E1513" s="148">
        <f t="shared" si="33"/>
        <v>3601.6422695224023</v>
      </c>
      <c r="F1513" s="148">
        <v>7044.2</v>
      </c>
      <c r="G1513" s="27"/>
    </row>
    <row r="1514" spans="1:7" x14ac:dyDescent="0.25">
      <c r="A1514" s="149" t="s">
        <v>1902</v>
      </c>
      <c r="B1514" s="114" t="s">
        <v>1903</v>
      </c>
      <c r="C1514" s="10" t="s">
        <v>57</v>
      </c>
      <c r="D1514" s="148">
        <v>3500</v>
      </c>
      <c r="E1514" s="148">
        <f t="shared" si="33"/>
        <v>1789.5215841867648</v>
      </c>
      <c r="F1514" s="148">
        <v>3500</v>
      </c>
      <c r="G1514" s="27"/>
    </row>
    <row r="1515" spans="1:7" x14ac:dyDescent="0.25">
      <c r="A1515" s="149">
        <v>188</v>
      </c>
      <c r="B1515" s="114" t="s">
        <v>1904</v>
      </c>
      <c r="C1515" s="10" t="s">
        <v>57</v>
      </c>
      <c r="D1515" s="148">
        <v>3164</v>
      </c>
      <c r="E1515" s="148">
        <f t="shared" si="33"/>
        <v>1617.7275121048353</v>
      </c>
      <c r="F1515" s="148">
        <v>3164</v>
      </c>
      <c r="G1515" s="27"/>
    </row>
    <row r="1516" spans="1:7" ht="30" x14ac:dyDescent="0.25">
      <c r="A1516" s="149">
        <v>189</v>
      </c>
      <c r="B1516" s="114" t="s">
        <v>1905</v>
      </c>
      <c r="C1516" s="10" t="s">
        <v>57</v>
      </c>
      <c r="D1516" s="148">
        <v>8335.2199999999993</v>
      </c>
      <c r="E1516" s="148">
        <f t="shared" si="33"/>
        <v>4261.7303139843443</v>
      </c>
      <c r="F1516" s="148">
        <v>8335.2199999999993</v>
      </c>
      <c r="G1516" s="27"/>
    </row>
    <row r="1517" spans="1:7" ht="17.25" customHeight="1" x14ac:dyDescent="0.25">
      <c r="A1517" s="149">
        <v>190</v>
      </c>
      <c r="B1517" s="114" t="s">
        <v>1906</v>
      </c>
      <c r="C1517" s="10" t="s">
        <v>57</v>
      </c>
      <c r="D1517" s="148">
        <v>3249.61</v>
      </c>
      <c r="E1517" s="148">
        <f t="shared" si="33"/>
        <v>1661.4992100540437</v>
      </c>
      <c r="F1517" s="148">
        <v>3249.61</v>
      </c>
      <c r="G1517" s="27"/>
    </row>
    <row r="1518" spans="1:7" x14ac:dyDescent="0.25">
      <c r="A1518" s="149">
        <v>191</v>
      </c>
      <c r="B1518" s="114" t="s">
        <v>1907</v>
      </c>
      <c r="C1518" s="10" t="s">
        <v>57</v>
      </c>
      <c r="D1518" s="115"/>
      <c r="E1518" s="148"/>
      <c r="F1518" s="115"/>
      <c r="G1518" s="27"/>
    </row>
    <row r="1519" spans="1:7" x14ac:dyDescent="0.25">
      <c r="A1519" s="149" t="s">
        <v>1908</v>
      </c>
      <c r="B1519" s="114" t="s">
        <v>1909</v>
      </c>
      <c r="C1519" s="10" t="s">
        <v>57</v>
      </c>
      <c r="D1519" s="148">
        <v>2065</v>
      </c>
      <c r="E1519" s="148">
        <f t="shared" si="33"/>
        <v>1055.8177346701912</v>
      </c>
      <c r="F1519" s="148">
        <v>2065</v>
      </c>
      <c r="G1519" s="27"/>
    </row>
    <row r="1520" spans="1:7" x14ac:dyDescent="0.25">
      <c r="A1520" s="149" t="s">
        <v>1910</v>
      </c>
      <c r="B1520" s="114" t="s">
        <v>1911</v>
      </c>
      <c r="C1520" s="10" t="s">
        <v>57</v>
      </c>
      <c r="D1520" s="148">
        <v>3039.53</v>
      </c>
      <c r="E1520" s="148">
        <f t="shared" si="33"/>
        <v>1554.0870116523422</v>
      </c>
      <c r="F1520" s="148">
        <v>3039.53</v>
      </c>
      <c r="G1520" s="27"/>
    </row>
    <row r="1521" spans="1:7" x14ac:dyDescent="0.25">
      <c r="A1521" s="149">
        <v>192</v>
      </c>
      <c r="B1521" s="114" t="s">
        <v>1912</v>
      </c>
      <c r="C1521" s="10" t="s">
        <v>57</v>
      </c>
      <c r="D1521" s="148">
        <v>2121.5300000000002</v>
      </c>
      <c r="E1521" s="148">
        <f t="shared" si="33"/>
        <v>1084.7210647142135</v>
      </c>
      <c r="F1521" s="148">
        <v>2121.5300000000002</v>
      </c>
      <c r="G1521" s="27"/>
    </row>
    <row r="1522" spans="1:7" x14ac:dyDescent="0.25">
      <c r="A1522" s="149">
        <v>193</v>
      </c>
      <c r="B1522" s="114" t="s">
        <v>1913</v>
      </c>
      <c r="C1522" s="10" t="s">
        <v>57</v>
      </c>
      <c r="D1522" s="148">
        <v>2975</v>
      </c>
      <c r="E1522" s="148">
        <f t="shared" si="33"/>
        <v>1521.09334655875</v>
      </c>
      <c r="F1522" s="148">
        <v>2975</v>
      </c>
      <c r="G1522" s="27"/>
    </row>
    <row r="1523" spans="1:7" x14ac:dyDescent="0.25">
      <c r="A1523" s="149">
        <v>194</v>
      </c>
      <c r="B1523" s="114" t="s">
        <v>1914</v>
      </c>
      <c r="C1523" s="10" t="s">
        <v>57</v>
      </c>
      <c r="D1523" s="148">
        <v>708.43</v>
      </c>
      <c r="E1523" s="148">
        <f t="shared" si="33"/>
        <v>362.21450739583702</v>
      </c>
      <c r="F1523" s="148">
        <v>708.43</v>
      </c>
      <c r="G1523" s="27"/>
    </row>
    <row r="1524" spans="1:7" x14ac:dyDescent="0.25">
      <c r="A1524" s="149">
        <v>195</v>
      </c>
      <c r="B1524" s="114" t="s">
        <v>1915</v>
      </c>
      <c r="C1524" s="10" t="s">
        <v>57</v>
      </c>
      <c r="D1524" s="148">
        <v>4423.1499999999996</v>
      </c>
      <c r="E1524" s="148">
        <f t="shared" si="33"/>
        <v>2261.5206843130536</v>
      </c>
      <c r="F1524" s="148">
        <v>4423.1499999999996</v>
      </c>
      <c r="G1524" s="27"/>
    </row>
    <row r="1525" spans="1:7" x14ac:dyDescent="0.25">
      <c r="A1525" s="149">
        <v>196</v>
      </c>
      <c r="B1525" s="114" t="s">
        <v>1916</v>
      </c>
      <c r="C1525" s="10" t="s">
        <v>57</v>
      </c>
      <c r="D1525" s="148">
        <v>2855.12</v>
      </c>
      <c r="E1525" s="148">
        <f t="shared" si="33"/>
        <v>1459.7996758409472</v>
      </c>
      <c r="F1525" s="148">
        <v>2855.12</v>
      </c>
      <c r="G1525" s="27"/>
    </row>
    <row r="1526" spans="1:7" x14ac:dyDescent="0.25">
      <c r="A1526" s="149">
        <v>197</v>
      </c>
      <c r="B1526" s="114" t="s">
        <v>1917</v>
      </c>
      <c r="C1526" s="10" t="s">
        <v>57</v>
      </c>
      <c r="D1526" s="148">
        <v>1033.56</v>
      </c>
      <c r="E1526" s="148">
        <f t="shared" si="33"/>
        <v>528.4508367291636</v>
      </c>
      <c r="F1526" s="148">
        <v>1033.56</v>
      </c>
      <c r="G1526" s="27"/>
    </row>
    <row r="1527" spans="1:7" x14ac:dyDescent="0.25">
      <c r="A1527" s="149">
        <v>198</v>
      </c>
      <c r="B1527" s="114" t="s">
        <v>1918</v>
      </c>
      <c r="C1527" s="10" t="s">
        <v>57</v>
      </c>
      <c r="D1527" s="148">
        <v>4050</v>
      </c>
      <c r="E1527" s="148">
        <f t="shared" si="33"/>
        <v>2070.7321188446849</v>
      </c>
      <c r="F1527" s="148">
        <v>4050</v>
      </c>
      <c r="G1527" s="27"/>
    </row>
    <row r="1528" spans="1:7" ht="30" x14ac:dyDescent="0.25">
      <c r="A1528" s="149">
        <v>199</v>
      </c>
      <c r="B1528" s="114" t="s">
        <v>1919</v>
      </c>
      <c r="C1528" s="10" t="s">
        <v>57</v>
      </c>
      <c r="D1528" s="115"/>
      <c r="E1528" s="148">
        <f t="shared" si="33"/>
        <v>0</v>
      </c>
      <c r="F1528" s="115"/>
      <c r="G1528" s="27"/>
    </row>
    <row r="1529" spans="1:7" x14ac:dyDescent="0.25">
      <c r="A1529" s="149" t="s">
        <v>1920</v>
      </c>
      <c r="B1529" s="114" t="s">
        <v>1921</v>
      </c>
      <c r="C1529" s="10" t="s">
        <v>57</v>
      </c>
      <c r="D1529" s="148">
        <v>1010</v>
      </c>
      <c r="E1529" s="148">
        <f t="shared" si="33"/>
        <v>516.4048000081807</v>
      </c>
      <c r="F1529" s="148">
        <v>1010</v>
      </c>
      <c r="G1529" s="27"/>
    </row>
    <row r="1530" spans="1:7" x14ac:dyDescent="0.25">
      <c r="A1530" s="149" t="s">
        <v>1922</v>
      </c>
      <c r="B1530" s="114" t="s">
        <v>1923</v>
      </c>
      <c r="C1530" s="10" t="s">
        <v>57</v>
      </c>
      <c r="D1530" s="148">
        <v>480</v>
      </c>
      <c r="E1530" s="148">
        <f t="shared" si="33"/>
        <v>245.42010297418489</v>
      </c>
      <c r="F1530" s="148">
        <v>480</v>
      </c>
      <c r="G1530" s="27"/>
    </row>
    <row r="1531" spans="1:7" ht="30" x14ac:dyDescent="0.25">
      <c r="A1531" s="149">
        <v>200</v>
      </c>
      <c r="B1531" s="114" t="s">
        <v>1924</v>
      </c>
      <c r="C1531" s="10" t="s">
        <v>57</v>
      </c>
      <c r="D1531" s="148">
        <v>1945</v>
      </c>
      <c r="E1531" s="148">
        <f t="shared" si="33"/>
        <v>994.46270892664495</v>
      </c>
      <c r="F1531" s="148">
        <v>1945</v>
      </c>
      <c r="G1531" s="27"/>
    </row>
    <row r="1532" spans="1:7" ht="30" x14ac:dyDescent="0.25">
      <c r="A1532" s="149">
        <v>201</v>
      </c>
      <c r="B1532" s="114" t="s">
        <v>1925</v>
      </c>
      <c r="C1532" s="10" t="s">
        <v>57</v>
      </c>
      <c r="D1532" s="148">
        <v>2450</v>
      </c>
      <c r="E1532" s="148">
        <f t="shared" si="33"/>
        <v>1252.6651089307354</v>
      </c>
      <c r="F1532" s="148">
        <v>2450</v>
      </c>
      <c r="G1532" s="27"/>
    </row>
    <row r="1533" spans="1:7" ht="30" x14ac:dyDescent="0.25">
      <c r="A1533" s="149">
        <v>202</v>
      </c>
      <c r="B1533" s="114" t="s">
        <v>1926</v>
      </c>
      <c r="C1533" s="10" t="s">
        <v>57</v>
      </c>
      <c r="D1533" s="148">
        <v>1530</v>
      </c>
      <c r="E1533" s="148">
        <f t="shared" si="33"/>
        <v>782.27657823021434</v>
      </c>
      <c r="F1533" s="148">
        <v>1530</v>
      </c>
      <c r="G1533" s="27"/>
    </row>
    <row r="1534" spans="1:7" x14ac:dyDescent="0.25">
      <c r="A1534" s="149">
        <v>203</v>
      </c>
      <c r="B1534" s="114" t="s">
        <v>1927</v>
      </c>
      <c r="C1534" s="10" t="s">
        <v>57</v>
      </c>
      <c r="D1534" s="148">
        <v>2973.04</v>
      </c>
      <c r="E1534" s="148">
        <f t="shared" si="33"/>
        <v>1520.0912144716053</v>
      </c>
      <c r="F1534" s="148">
        <v>2973.04</v>
      </c>
      <c r="G1534" s="27"/>
    </row>
    <row r="1535" spans="1:7" x14ac:dyDescent="0.25">
      <c r="A1535" s="149">
        <v>204</v>
      </c>
      <c r="B1535" s="114" t="s">
        <v>1928</v>
      </c>
      <c r="C1535" s="10" t="s">
        <v>57</v>
      </c>
      <c r="D1535" s="148">
        <v>6479.26</v>
      </c>
      <c r="E1535" s="148">
        <f t="shared" si="33"/>
        <v>3312.7930341594106</v>
      </c>
      <c r="F1535" s="148">
        <v>6479.26</v>
      </c>
      <c r="G1535" s="27"/>
    </row>
    <row r="1536" spans="1:7" x14ac:dyDescent="0.25">
      <c r="A1536" s="149">
        <v>205</v>
      </c>
      <c r="B1536" s="114" t="s">
        <v>1929</v>
      </c>
      <c r="C1536" s="10" t="s">
        <v>57</v>
      </c>
      <c r="D1536" s="148">
        <v>2548</v>
      </c>
      <c r="E1536" s="148">
        <f t="shared" si="33"/>
        <v>1302.7717132879648</v>
      </c>
      <c r="F1536" s="148">
        <v>2548</v>
      </c>
      <c r="G1536" s="27"/>
    </row>
    <row r="1537" spans="1:7" ht="30" x14ac:dyDescent="0.25">
      <c r="A1537" s="149">
        <v>206</v>
      </c>
      <c r="B1537" s="114" t="s">
        <v>1930</v>
      </c>
      <c r="C1537" s="10" t="s">
        <v>57</v>
      </c>
      <c r="D1537" s="115"/>
      <c r="E1537" s="148"/>
      <c r="F1537" s="115"/>
      <c r="G1537" s="27"/>
    </row>
    <row r="1538" spans="1:7" ht="30" x14ac:dyDescent="0.25">
      <c r="A1538" s="149" t="s">
        <v>1931</v>
      </c>
      <c r="B1538" s="114" t="s">
        <v>1932</v>
      </c>
      <c r="C1538" s="10" t="s">
        <v>57</v>
      </c>
      <c r="D1538" s="148">
        <v>5464.8</v>
      </c>
      <c r="E1538" s="148">
        <f t="shared" si="33"/>
        <v>2794.1078723610949</v>
      </c>
      <c r="F1538" s="148">
        <v>5464.8</v>
      </c>
      <c r="G1538" s="27"/>
    </row>
    <row r="1539" spans="1:7" x14ac:dyDescent="0.25">
      <c r="A1539" s="149" t="s">
        <v>1933</v>
      </c>
      <c r="B1539" s="114" t="s">
        <v>1934</v>
      </c>
      <c r="C1539" s="10" t="s">
        <v>57</v>
      </c>
      <c r="D1539" s="148">
        <v>7751.7</v>
      </c>
      <c r="E1539" s="148">
        <f t="shared" si="33"/>
        <v>3963.3812754687269</v>
      </c>
      <c r="F1539" s="148">
        <v>7751.7</v>
      </c>
      <c r="G1539" s="27"/>
    </row>
    <row r="1540" spans="1:7" ht="60" x14ac:dyDescent="0.25">
      <c r="A1540" s="149" t="s">
        <v>1935</v>
      </c>
      <c r="B1540" s="114" t="s">
        <v>1936</v>
      </c>
      <c r="C1540" s="10" t="s">
        <v>57</v>
      </c>
      <c r="D1540" s="115"/>
      <c r="E1540" s="148"/>
      <c r="F1540" s="115"/>
      <c r="G1540" s="27"/>
    </row>
    <row r="1541" spans="1:7" x14ac:dyDescent="0.25">
      <c r="A1541" s="149">
        <v>207</v>
      </c>
      <c r="B1541" s="114" t="s">
        <v>1937</v>
      </c>
      <c r="C1541" s="10" t="s">
        <v>57</v>
      </c>
      <c r="D1541" s="148">
        <v>3590</v>
      </c>
      <c r="E1541" s="148">
        <f t="shared" si="33"/>
        <v>1835.5378534944243</v>
      </c>
      <c r="F1541" s="148">
        <v>3590</v>
      </c>
      <c r="G1541" s="27"/>
    </row>
    <row r="1542" spans="1:7" x14ac:dyDescent="0.25">
      <c r="A1542" s="149">
        <v>208</v>
      </c>
      <c r="B1542" s="114" t="s">
        <v>1938</v>
      </c>
      <c r="C1542" s="10" t="s">
        <v>57</v>
      </c>
      <c r="D1542" s="148">
        <v>700</v>
      </c>
      <c r="E1542" s="148">
        <f t="shared" si="33"/>
        <v>357.90431683735295</v>
      </c>
      <c r="F1542" s="148">
        <v>700</v>
      </c>
      <c r="G1542" s="27"/>
    </row>
    <row r="1543" spans="1:7" x14ac:dyDescent="0.25">
      <c r="A1543" s="149">
        <v>209</v>
      </c>
      <c r="B1543" s="114" t="s">
        <v>1939</v>
      </c>
      <c r="C1543" s="10" t="s">
        <v>57</v>
      </c>
      <c r="D1543" s="148">
        <v>2079.08</v>
      </c>
      <c r="E1543" s="148">
        <f t="shared" si="33"/>
        <v>1063.016724357434</v>
      </c>
      <c r="F1543" s="148">
        <v>2079.08</v>
      </c>
      <c r="G1543" s="27"/>
    </row>
    <row r="1544" spans="1:7" x14ac:dyDescent="0.25">
      <c r="A1544" s="121">
        <v>210</v>
      </c>
      <c r="B1544" s="118" t="s">
        <v>1940</v>
      </c>
      <c r="C1544" s="10" t="s">
        <v>57</v>
      </c>
      <c r="D1544" s="119">
        <v>1390</v>
      </c>
      <c r="E1544" s="148">
        <f t="shared" si="33"/>
        <v>710.69571486274367</v>
      </c>
      <c r="F1544" s="119">
        <v>1390</v>
      </c>
      <c r="G1544" s="27"/>
    </row>
    <row r="1545" spans="1:7" ht="30" x14ac:dyDescent="0.25">
      <c r="A1545" s="149">
        <v>211</v>
      </c>
      <c r="B1545" s="114" t="s">
        <v>1941</v>
      </c>
      <c r="C1545" s="10" t="s">
        <v>57</v>
      </c>
      <c r="D1545" s="115"/>
      <c r="E1545" s="148"/>
      <c r="F1545" s="115"/>
      <c r="G1545" s="27"/>
    </row>
    <row r="1546" spans="1:7" ht="30" x14ac:dyDescent="0.25">
      <c r="A1546" s="149" t="s">
        <v>1942</v>
      </c>
      <c r="B1546" s="114" t="s">
        <v>1941</v>
      </c>
      <c r="C1546" s="10" t="s">
        <v>57</v>
      </c>
      <c r="D1546" s="148">
        <v>4596</v>
      </c>
      <c r="E1546" s="148">
        <f t="shared" si="33"/>
        <v>2349.89748597782</v>
      </c>
      <c r="F1546" s="148">
        <v>4596</v>
      </c>
      <c r="G1546" s="27"/>
    </row>
    <row r="1547" spans="1:7" ht="30" x14ac:dyDescent="0.25">
      <c r="A1547" s="149">
        <v>212</v>
      </c>
      <c r="B1547" s="114" t="s">
        <v>1943</v>
      </c>
      <c r="C1547" s="10" t="s">
        <v>57</v>
      </c>
      <c r="D1547" s="148">
        <v>2900</v>
      </c>
      <c r="E1547" s="148">
        <f t="shared" si="33"/>
        <v>1482.7464554690337</v>
      </c>
      <c r="F1547" s="148">
        <v>2900</v>
      </c>
      <c r="G1547" s="27"/>
    </row>
    <row r="1548" spans="1:7" x14ac:dyDescent="0.25">
      <c r="A1548" s="149">
        <v>213</v>
      </c>
      <c r="B1548" s="114" t="s">
        <v>1944</v>
      </c>
      <c r="C1548" s="10" t="s">
        <v>57</v>
      </c>
      <c r="D1548" s="148">
        <v>4665.6000000000004</v>
      </c>
      <c r="E1548" s="148">
        <f t="shared" si="33"/>
        <v>2385.4834009090773</v>
      </c>
      <c r="F1548" s="148">
        <v>4665.6000000000004</v>
      </c>
      <c r="G1548" s="27"/>
    </row>
    <row r="1549" spans="1:7" ht="30" x14ac:dyDescent="0.25">
      <c r="A1549" s="149">
        <v>215</v>
      </c>
      <c r="B1549" s="114" t="s">
        <v>1945</v>
      </c>
      <c r="C1549" s="10" t="s">
        <v>57</v>
      </c>
      <c r="D1549" s="148">
        <v>3126.55</v>
      </c>
      <c r="E1549" s="148">
        <f t="shared" si="33"/>
        <v>1598.5796311540371</v>
      </c>
      <c r="F1549" s="148">
        <v>3126.55</v>
      </c>
      <c r="G1549" s="27"/>
    </row>
    <row r="1550" spans="1:7" x14ac:dyDescent="0.25">
      <c r="A1550" s="149">
        <v>216</v>
      </c>
      <c r="B1550" s="114" t="s">
        <v>1946</v>
      </c>
      <c r="C1550" s="10" t="s">
        <v>57</v>
      </c>
      <c r="D1550" s="148">
        <v>1100</v>
      </c>
      <c r="E1550" s="148">
        <f t="shared" si="33"/>
        <v>562.42106931584033</v>
      </c>
      <c r="F1550" s="148">
        <v>1100</v>
      </c>
      <c r="G1550" s="27"/>
    </row>
    <row r="1551" spans="1:7" x14ac:dyDescent="0.25">
      <c r="A1551" s="149">
        <v>217</v>
      </c>
      <c r="B1551" s="114" t="s">
        <v>1947</v>
      </c>
      <c r="C1551" s="10" t="s">
        <v>57</v>
      </c>
      <c r="D1551" s="115"/>
      <c r="E1551" s="148"/>
      <c r="F1551" s="115"/>
      <c r="G1551" s="27"/>
    </row>
    <row r="1552" spans="1:7" x14ac:dyDescent="0.25">
      <c r="A1552" s="149" t="s">
        <v>1948</v>
      </c>
      <c r="B1552" s="114" t="s">
        <v>1947</v>
      </c>
      <c r="C1552" s="10" t="s">
        <v>57</v>
      </c>
      <c r="D1552" s="148">
        <v>3304.8</v>
      </c>
      <c r="E1552" s="148">
        <f t="shared" si="33"/>
        <v>1689.7174089772629</v>
      </c>
      <c r="F1552" s="148">
        <v>3304.8</v>
      </c>
      <c r="G1552" s="27"/>
    </row>
    <row r="1553" spans="1:7" ht="30" x14ac:dyDescent="0.25">
      <c r="A1553" s="149" t="s">
        <v>1949</v>
      </c>
      <c r="B1553" s="114" t="s">
        <v>1950</v>
      </c>
      <c r="C1553" s="10" t="s">
        <v>57</v>
      </c>
      <c r="D1553" s="148">
        <v>7452</v>
      </c>
      <c r="E1553" s="148">
        <f t="shared" ref="E1553:E1612" si="34">D1553/1.95583</f>
        <v>3810.1470986742202</v>
      </c>
      <c r="F1553" s="148">
        <v>7452</v>
      </c>
      <c r="G1553" s="27"/>
    </row>
    <row r="1554" spans="1:7" ht="30" x14ac:dyDescent="0.25">
      <c r="A1554" s="149" t="s">
        <v>1951</v>
      </c>
      <c r="B1554" s="114" t="s">
        <v>1952</v>
      </c>
      <c r="C1554" s="10" t="s">
        <v>57</v>
      </c>
      <c r="D1554" s="148">
        <v>8910</v>
      </c>
      <c r="E1554" s="148">
        <f t="shared" si="34"/>
        <v>4555.6106614583068</v>
      </c>
      <c r="F1554" s="148">
        <v>8910</v>
      </c>
      <c r="G1554" s="27"/>
    </row>
    <row r="1555" spans="1:7" x14ac:dyDescent="0.25">
      <c r="A1555" s="149">
        <v>218</v>
      </c>
      <c r="B1555" s="114" t="s">
        <v>1953</v>
      </c>
      <c r="C1555" s="10" t="s">
        <v>57</v>
      </c>
      <c r="D1555" s="148">
        <v>2079</v>
      </c>
      <c r="E1555" s="148">
        <f t="shared" si="34"/>
        <v>1062.9758210069383</v>
      </c>
      <c r="F1555" s="148">
        <v>2079</v>
      </c>
      <c r="G1555" s="27"/>
    </row>
    <row r="1556" spans="1:7" x14ac:dyDescent="0.25">
      <c r="A1556" s="149">
        <v>219</v>
      </c>
      <c r="B1556" s="114" t="s">
        <v>1954</v>
      </c>
      <c r="C1556" s="10" t="s">
        <v>57</v>
      </c>
      <c r="D1556" s="148">
        <v>1474</v>
      </c>
      <c r="E1556" s="148">
        <f t="shared" si="34"/>
        <v>753.6442328832261</v>
      </c>
      <c r="F1556" s="148">
        <v>1474</v>
      </c>
      <c r="G1556" s="27"/>
    </row>
    <row r="1557" spans="1:7" ht="30" x14ac:dyDescent="0.25">
      <c r="A1557" s="149">
        <v>220</v>
      </c>
      <c r="B1557" s="114" t="s">
        <v>1955</v>
      </c>
      <c r="C1557" s="10" t="s">
        <v>57</v>
      </c>
      <c r="D1557" s="115"/>
      <c r="E1557" s="148"/>
      <c r="F1557" s="115"/>
      <c r="G1557" s="27"/>
    </row>
    <row r="1558" spans="1:7" ht="30" x14ac:dyDescent="0.25">
      <c r="A1558" s="149" t="s">
        <v>1956</v>
      </c>
      <c r="B1558" s="114" t="s">
        <v>1955</v>
      </c>
      <c r="C1558" s="10" t="s">
        <v>57</v>
      </c>
      <c r="D1558" s="148">
        <v>1587.6</v>
      </c>
      <c r="E1558" s="148">
        <f t="shared" si="34"/>
        <v>811.72699058711646</v>
      </c>
      <c r="F1558" s="148">
        <v>1587.6</v>
      </c>
      <c r="G1558" s="27"/>
    </row>
    <row r="1559" spans="1:7" ht="30" x14ac:dyDescent="0.25">
      <c r="A1559" s="149" t="s">
        <v>1957</v>
      </c>
      <c r="B1559" s="114" t="s">
        <v>1958</v>
      </c>
      <c r="C1559" s="10" t="s">
        <v>57</v>
      </c>
      <c r="D1559" s="148">
        <v>2160</v>
      </c>
      <c r="E1559" s="148">
        <f t="shared" si="34"/>
        <v>1104.390463383832</v>
      </c>
      <c r="F1559" s="148">
        <v>2160</v>
      </c>
      <c r="G1559" s="27"/>
    </row>
    <row r="1560" spans="1:7" ht="30" x14ac:dyDescent="0.25">
      <c r="A1560" s="149">
        <v>221</v>
      </c>
      <c r="B1560" s="114" t="s">
        <v>1959</v>
      </c>
      <c r="C1560" s="10" t="s">
        <v>57</v>
      </c>
      <c r="D1560" s="148">
        <v>2700</v>
      </c>
      <c r="E1560" s="148">
        <f t="shared" si="34"/>
        <v>1380.4880792297899</v>
      </c>
      <c r="F1560" s="148">
        <v>2700</v>
      </c>
      <c r="G1560" s="27"/>
    </row>
    <row r="1561" spans="1:7" x14ac:dyDescent="0.25">
      <c r="A1561" s="149">
        <v>222</v>
      </c>
      <c r="B1561" s="114" t="s">
        <v>1960</v>
      </c>
      <c r="C1561" s="10" t="s">
        <v>57</v>
      </c>
      <c r="D1561" s="148">
        <v>794</v>
      </c>
      <c r="E1561" s="148">
        <f t="shared" si="34"/>
        <v>405.96575366979749</v>
      </c>
      <c r="F1561" s="148">
        <v>794</v>
      </c>
      <c r="G1561" s="27"/>
    </row>
    <row r="1562" spans="1:7" x14ac:dyDescent="0.25">
      <c r="A1562" s="149">
        <v>223</v>
      </c>
      <c r="B1562" s="114" t="s">
        <v>1961</v>
      </c>
      <c r="C1562" s="10" t="s">
        <v>57</v>
      </c>
      <c r="D1562" s="148">
        <v>1267.7</v>
      </c>
      <c r="E1562" s="148">
        <f t="shared" si="34"/>
        <v>648.16471779244625</v>
      </c>
      <c r="F1562" s="148">
        <v>1267.7</v>
      </c>
      <c r="G1562" s="27"/>
    </row>
    <row r="1563" spans="1:7" x14ac:dyDescent="0.25">
      <c r="A1563" s="149">
        <v>224</v>
      </c>
      <c r="B1563" s="114" t="s">
        <v>1962</v>
      </c>
      <c r="C1563" s="10" t="s">
        <v>57</v>
      </c>
      <c r="D1563" s="148">
        <v>3973.32</v>
      </c>
      <c r="E1563" s="148">
        <f t="shared" si="34"/>
        <v>2031.526257394559</v>
      </c>
      <c r="F1563" s="148">
        <v>3973.32</v>
      </c>
      <c r="G1563" s="27"/>
    </row>
    <row r="1564" spans="1:7" x14ac:dyDescent="0.25">
      <c r="A1564" s="149">
        <v>225</v>
      </c>
      <c r="B1564" s="114" t="s">
        <v>1963</v>
      </c>
      <c r="C1564" s="10" t="s">
        <v>57</v>
      </c>
      <c r="D1564" s="148">
        <v>2800</v>
      </c>
      <c r="E1564" s="148">
        <f t="shared" si="34"/>
        <v>1431.6172673494118</v>
      </c>
      <c r="F1564" s="148">
        <v>2800</v>
      </c>
      <c r="G1564" s="27"/>
    </row>
    <row r="1565" spans="1:7" x14ac:dyDescent="0.25">
      <c r="A1565" s="149">
        <v>226</v>
      </c>
      <c r="B1565" s="114" t="s">
        <v>1964</v>
      </c>
      <c r="C1565" s="10" t="s">
        <v>57</v>
      </c>
      <c r="D1565" s="148">
        <v>1417.06</v>
      </c>
      <c r="E1565" s="148">
        <f t="shared" si="34"/>
        <v>724.53127316791335</v>
      </c>
      <c r="F1565" s="148">
        <v>1417.06</v>
      </c>
      <c r="G1565" s="27"/>
    </row>
    <row r="1566" spans="1:7" x14ac:dyDescent="0.25">
      <c r="A1566" s="149">
        <v>227</v>
      </c>
      <c r="B1566" s="114" t="s">
        <v>1965</v>
      </c>
      <c r="C1566" s="10" t="s">
        <v>57</v>
      </c>
      <c r="D1566" s="148">
        <v>1250</v>
      </c>
      <c r="E1566" s="148">
        <f t="shared" si="34"/>
        <v>639.11485149527311</v>
      </c>
      <c r="F1566" s="148">
        <v>1250</v>
      </c>
      <c r="G1566" s="27"/>
    </row>
    <row r="1567" spans="1:7" x14ac:dyDescent="0.25">
      <c r="A1567" s="149">
        <v>228</v>
      </c>
      <c r="B1567" s="114" t="s">
        <v>1966</v>
      </c>
      <c r="C1567" s="10" t="s">
        <v>57</v>
      </c>
      <c r="D1567" s="148">
        <v>970</v>
      </c>
      <c r="E1567" s="148">
        <f t="shared" si="34"/>
        <v>495.95312476033195</v>
      </c>
      <c r="F1567" s="148">
        <v>970</v>
      </c>
      <c r="G1567" s="27"/>
    </row>
    <row r="1568" spans="1:7" x14ac:dyDescent="0.25">
      <c r="A1568" s="149">
        <v>229</v>
      </c>
      <c r="B1568" s="114" t="s">
        <v>1967</v>
      </c>
      <c r="C1568" s="10" t="s">
        <v>57</v>
      </c>
      <c r="D1568" s="148">
        <v>561</v>
      </c>
      <c r="E1568" s="148">
        <f t="shared" si="34"/>
        <v>286.8347453510786</v>
      </c>
      <c r="F1568" s="148">
        <v>561</v>
      </c>
      <c r="G1568" s="27"/>
    </row>
    <row r="1569" spans="1:7" x14ac:dyDescent="0.25">
      <c r="A1569" s="149">
        <v>230</v>
      </c>
      <c r="B1569" s="114" t="s">
        <v>1968</v>
      </c>
      <c r="C1569" s="10" t="s">
        <v>57</v>
      </c>
      <c r="D1569" s="148">
        <v>2357.73</v>
      </c>
      <c r="E1569" s="148">
        <f t="shared" si="34"/>
        <v>1205.4882070527603</v>
      </c>
      <c r="F1569" s="148">
        <v>2357.73</v>
      </c>
      <c r="G1569" s="27"/>
    </row>
    <row r="1570" spans="1:7" ht="30" x14ac:dyDescent="0.25">
      <c r="A1570" s="149">
        <v>233</v>
      </c>
      <c r="B1570" s="114" t="s">
        <v>1969</v>
      </c>
      <c r="C1570" s="10" t="s">
        <v>57</v>
      </c>
      <c r="D1570" s="148">
        <v>5028.2700000000004</v>
      </c>
      <c r="E1570" s="148">
        <f t="shared" si="34"/>
        <v>2570.9136274625098</v>
      </c>
      <c r="F1570" s="148">
        <v>5028.2700000000004</v>
      </c>
      <c r="G1570" s="27"/>
    </row>
    <row r="1571" spans="1:7" x14ac:dyDescent="0.25">
      <c r="A1571" s="149">
        <v>235</v>
      </c>
      <c r="B1571" s="114" t="s">
        <v>1970</v>
      </c>
      <c r="C1571" s="10" t="s">
        <v>57</v>
      </c>
      <c r="D1571" s="148">
        <v>1057.9100000000001</v>
      </c>
      <c r="E1571" s="148">
        <f t="shared" si="34"/>
        <v>540.90079403629159</v>
      </c>
      <c r="F1571" s="148">
        <v>1057.9100000000001</v>
      </c>
      <c r="G1571" s="27"/>
    </row>
    <row r="1572" spans="1:7" ht="20.25" customHeight="1" x14ac:dyDescent="0.25">
      <c r="A1572" s="149">
        <v>236</v>
      </c>
      <c r="B1572" s="114" t="s">
        <v>1971</v>
      </c>
      <c r="C1572" s="10" t="s">
        <v>57</v>
      </c>
      <c r="D1572" s="148">
        <v>2773.44</v>
      </c>
      <c r="E1572" s="148">
        <f t="shared" si="34"/>
        <v>1418.0373549848402</v>
      </c>
      <c r="F1572" s="148">
        <v>2773.44</v>
      </c>
      <c r="G1572" s="27"/>
    </row>
    <row r="1573" spans="1:7" ht="30" x14ac:dyDescent="0.25">
      <c r="A1573" s="149">
        <v>237</v>
      </c>
      <c r="B1573" s="114" t="s">
        <v>1972</v>
      </c>
      <c r="C1573" s="10" t="s">
        <v>57</v>
      </c>
      <c r="D1573" s="148">
        <v>1614.6</v>
      </c>
      <c r="E1573" s="148">
        <f t="shared" si="34"/>
        <v>825.53187137941438</v>
      </c>
      <c r="F1573" s="148">
        <v>1614.6</v>
      </c>
      <c r="G1573" s="27"/>
    </row>
    <row r="1574" spans="1:7" x14ac:dyDescent="0.25">
      <c r="A1574" s="149">
        <v>238</v>
      </c>
      <c r="B1574" s="114" t="s">
        <v>1973</v>
      </c>
      <c r="C1574" s="10" t="s">
        <v>57</v>
      </c>
      <c r="D1574" s="148">
        <v>12312</v>
      </c>
      <c r="E1574" s="148">
        <f t="shared" si="34"/>
        <v>6295.0256412878425</v>
      </c>
      <c r="F1574" s="148">
        <v>12312</v>
      </c>
      <c r="G1574" s="27"/>
    </row>
    <row r="1575" spans="1:7" ht="30" x14ac:dyDescent="0.25">
      <c r="A1575" s="149">
        <v>239</v>
      </c>
      <c r="B1575" s="114" t="s">
        <v>1974</v>
      </c>
      <c r="C1575" s="10" t="s">
        <v>57</v>
      </c>
      <c r="D1575" s="148">
        <v>19501.2</v>
      </c>
      <c r="E1575" s="148">
        <f t="shared" si="34"/>
        <v>9970.8052335836965</v>
      </c>
      <c r="F1575" s="148">
        <v>19501.2</v>
      </c>
      <c r="G1575" s="27"/>
    </row>
    <row r="1576" spans="1:7" ht="30" x14ac:dyDescent="0.25">
      <c r="A1576" s="149">
        <v>240</v>
      </c>
      <c r="B1576" s="114" t="s">
        <v>1975</v>
      </c>
      <c r="C1576" s="10" t="s">
        <v>57</v>
      </c>
      <c r="D1576" s="148">
        <v>714.42</v>
      </c>
      <c r="E1576" s="148">
        <f t="shared" si="34"/>
        <v>365.27714576420237</v>
      </c>
      <c r="F1576" s="148">
        <v>714.42</v>
      </c>
      <c r="G1576" s="27"/>
    </row>
    <row r="1577" spans="1:7" ht="30" x14ac:dyDescent="0.25">
      <c r="A1577" s="149">
        <v>241</v>
      </c>
      <c r="B1577" s="114" t="s">
        <v>1976</v>
      </c>
      <c r="C1577" s="10" t="s">
        <v>57</v>
      </c>
      <c r="D1577" s="115"/>
      <c r="E1577" s="148"/>
      <c r="F1577" s="115"/>
      <c r="G1577" s="27"/>
    </row>
    <row r="1578" spans="1:7" ht="60" x14ac:dyDescent="0.25">
      <c r="A1578" s="149" t="s">
        <v>1977</v>
      </c>
      <c r="B1578" s="114" t="s">
        <v>1978</v>
      </c>
      <c r="C1578" s="10" t="s">
        <v>57</v>
      </c>
      <c r="D1578" s="148">
        <v>680.4</v>
      </c>
      <c r="E1578" s="148">
        <f t="shared" si="34"/>
        <v>347.88299596590707</v>
      </c>
      <c r="F1578" s="148">
        <v>680.4</v>
      </c>
      <c r="G1578" s="27"/>
    </row>
    <row r="1579" spans="1:7" ht="45" x14ac:dyDescent="0.25">
      <c r="A1579" s="149" t="s">
        <v>1979</v>
      </c>
      <c r="B1579" s="114" t="s">
        <v>1980</v>
      </c>
      <c r="C1579" s="10" t="s">
        <v>57</v>
      </c>
      <c r="D1579" s="148">
        <v>989.19</v>
      </c>
      <c r="E1579" s="148">
        <f t="shared" si="34"/>
        <v>505.7648159604874</v>
      </c>
      <c r="F1579" s="148">
        <v>989.19</v>
      </c>
      <c r="G1579" s="27"/>
    </row>
    <row r="1580" spans="1:7" x14ac:dyDescent="0.25">
      <c r="A1580" s="149">
        <v>242</v>
      </c>
      <c r="B1580" s="114" t="s">
        <v>1981</v>
      </c>
      <c r="C1580" s="10" t="s">
        <v>57</v>
      </c>
      <c r="D1580" s="148">
        <v>2054.15</v>
      </c>
      <c r="E1580" s="148">
        <f t="shared" si="34"/>
        <v>1050.2702177592123</v>
      </c>
      <c r="F1580" s="148">
        <v>2054.15</v>
      </c>
      <c r="G1580" s="27"/>
    </row>
    <row r="1581" spans="1:7" x14ac:dyDescent="0.25">
      <c r="A1581" s="149">
        <v>243</v>
      </c>
      <c r="B1581" s="114" t="s">
        <v>1982</v>
      </c>
      <c r="C1581" s="10" t="s">
        <v>57</v>
      </c>
      <c r="D1581" s="148">
        <v>1600</v>
      </c>
      <c r="E1581" s="148">
        <f t="shared" si="34"/>
        <v>818.06700991394962</v>
      </c>
      <c r="F1581" s="148">
        <v>1600</v>
      </c>
      <c r="G1581" s="27"/>
    </row>
    <row r="1582" spans="1:7" x14ac:dyDescent="0.25">
      <c r="A1582" s="149">
        <v>244</v>
      </c>
      <c r="B1582" s="114" t="s">
        <v>1983</v>
      </c>
      <c r="C1582" s="10" t="s">
        <v>57</v>
      </c>
      <c r="D1582" s="115"/>
      <c r="E1582" s="148">
        <f t="shared" si="34"/>
        <v>0</v>
      </c>
      <c r="F1582" s="115"/>
      <c r="G1582" s="27"/>
    </row>
    <row r="1583" spans="1:7" x14ac:dyDescent="0.25">
      <c r="A1583" s="121" t="s">
        <v>1984</v>
      </c>
      <c r="B1583" s="118" t="s">
        <v>1985</v>
      </c>
      <c r="C1583" s="10" t="s">
        <v>57</v>
      </c>
      <c r="D1583" s="119">
        <v>1027.46</v>
      </c>
      <c r="E1583" s="148">
        <f t="shared" si="34"/>
        <v>525.33195625386668</v>
      </c>
      <c r="F1583" s="119">
        <v>1027.46</v>
      </c>
      <c r="G1583" s="27"/>
    </row>
    <row r="1584" spans="1:7" x14ac:dyDescent="0.25">
      <c r="A1584" s="149" t="s">
        <v>1986</v>
      </c>
      <c r="B1584" s="114" t="s">
        <v>1987</v>
      </c>
      <c r="C1584" s="10" t="s">
        <v>57</v>
      </c>
      <c r="D1584" s="148">
        <v>1571.19</v>
      </c>
      <c r="E1584" s="148">
        <f t="shared" si="34"/>
        <v>803.33669081668654</v>
      </c>
      <c r="F1584" s="148">
        <v>1571.19</v>
      </c>
      <c r="G1584" s="27"/>
    </row>
    <row r="1585" spans="1:7" x14ac:dyDescent="0.25">
      <c r="A1585" s="149">
        <v>246</v>
      </c>
      <c r="B1585" s="114" t="s">
        <v>1988</v>
      </c>
      <c r="C1585" s="10" t="s">
        <v>57</v>
      </c>
      <c r="D1585" s="148">
        <v>1077.3</v>
      </c>
      <c r="E1585" s="148">
        <f t="shared" si="34"/>
        <v>550.81474361268613</v>
      </c>
      <c r="F1585" s="148">
        <v>1077.3</v>
      </c>
      <c r="G1585" s="27"/>
    </row>
    <row r="1586" spans="1:7" x14ac:dyDescent="0.25">
      <c r="A1586" s="149">
        <v>250</v>
      </c>
      <c r="B1586" s="114" t="s">
        <v>1989</v>
      </c>
      <c r="C1586" s="10" t="s">
        <v>57</v>
      </c>
      <c r="D1586" s="115"/>
      <c r="E1586" s="148"/>
      <c r="F1586" s="115"/>
      <c r="G1586" s="27"/>
    </row>
    <row r="1587" spans="1:7" ht="30" x14ac:dyDescent="0.25">
      <c r="A1587" s="149" t="s">
        <v>1990</v>
      </c>
      <c r="B1587" s="114" t="s">
        <v>1991</v>
      </c>
      <c r="C1587" s="10" t="s">
        <v>57</v>
      </c>
      <c r="D1587" s="148">
        <v>2721.6</v>
      </c>
      <c r="E1587" s="148">
        <f t="shared" si="34"/>
        <v>1391.5319838636283</v>
      </c>
      <c r="F1587" s="148">
        <v>2721.6</v>
      </c>
      <c r="G1587" s="27"/>
    </row>
    <row r="1588" spans="1:7" ht="30" x14ac:dyDescent="0.25">
      <c r="A1588" s="149" t="s">
        <v>1992</v>
      </c>
      <c r="B1588" s="114" t="s">
        <v>1993</v>
      </c>
      <c r="C1588" s="10" t="s">
        <v>57</v>
      </c>
      <c r="D1588" s="148">
        <v>4700</v>
      </c>
      <c r="E1588" s="148">
        <f t="shared" si="34"/>
        <v>2403.0718416222271</v>
      </c>
      <c r="F1588" s="148">
        <v>4700</v>
      </c>
      <c r="G1588" s="27"/>
    </row>
    <row r="1589" spans="1:7" x14ac:dyDescent="0.25">
      <c r="A1589" s="149">
        <v>251</v>
      </c>
      <c r="B1589" s="114" t="s">
        <v>1994</v>
      </c>
      <c r="C1589" s="10" t="s">
        <v>57</v>
      </c>
      <c r="D1589" s="115"/>
      <c r="E1589" s="148"/>
      <c r="F1589" s="115"/>
      <c r="G1589" s="27"/>
    </row>
    <row r="1590" spans="1:7" ht="30" x14ac:dyDescent="0.25">
      <c r="A1590" s="149" t="s">
        <v>1995</v>
      </c>
      <c r="B1590" s="114" t="s">
        <v>1996</v>
      </c>
      <c r="C1590" s="10" t="s">
        <v>57</v>
      </c>
      <c r="D1590" s="148">
        <v>3402</v>
      </c>
      <c r="E1590" s="148">
        <f t="shared" si="34"/>
        <v>1739.4149798295352</v>
      </c>
      <c r="F1590" s="148">
        <v>3402</v>
      </c>
      <c r="G1590" s="27"/>
    </row>
    <row r="1591" spans="1:7" ht="30" x14ac:dyDescent="0.25">
      <c r="A1591" s="149" t="s">
        <v>1997</v>
      </c>
      <c r="B1591" s="114" t="s">
        <v>1998</v>
      </c>
      <c r="C1591" s="10" t="s">
        <v>57</v>
      </c>
      <c r="D1591" s="148">
        <v>7030.8</v>
      </c>
      <c r="E1591" s="148">
        <f t="shared" si="34"/>
        <v>3594.7909583143733</v>
      </c>
      <c r="F1591" s="148">
        <v>7030.8</v>
      </c>
      <c r="G1591" s="27"/>
    </row>
    <row r="1592" spans="1:7" x14ac:dyDescent="0.25">
      <c r="A1592" s="149">
        <v>252</v>
      </c>
      <c r="B1592" s="114" t="s">
        <v>1999</v>
      </c>
      <c r="C1592" s="10" t="s">
        <v>57</v>
      </c>
      <c r="D1592" s="115"/>
      <c r="E1592" s="148"/>
      <c r="F1592" s="115"/>
      <c r="G1592" s="27"/>
    </row>
    <row r="1593" spans="1:7" x14ac:dyDescent="0.25">
      <c r="A1593" s="149" t="s">
        <v>2000</v>
      </c>
      <c r="B1593" s="114" t="s">
        <v>1999</v>
      </c>
      <c r="C1593" s="10" t="s">
        <v>57</v>
      </c>
      <c r="D1593" s="148">
        <v>5670</v>
      </c>
      <c r="E1593" s="148">
        <f t="shared" si="34"/>
        <v>2899.0249663825589</v>
      </c>
      <c r="F1593" s="148">
        <v>5670</v>
      </c>
      <c r="G1593" s="27"/>
    </row>
    <row r="1594" spans="1:7" ht="75" x14ac:dyDescent="0.25">
      <c r="A1594" s="56">
        <v>254</v>
      </c>
      <c r="B1594" s="165" t="s">
        <v>2240</v>
      </c>
      <c r="C1594" s="10" t="s">
        <v>57</v>
      </c>
      <c r="D1594" s="156">
        <v>99.36</v>
      </c>
      <c r="E1594" s="156">
        <f t="shared" si="34"/>
        <v>50.801961315656271</v>
      </c>
      <c r="F1594" s="156">
        <v>99.36</v>
      </c>
      <c r="G1594" s="27"/>
    </row>
    <row r="1595" spans="1:7" ht="30" x14ac:dyDescent="0.25">
      <c r="A1595" s="149">
        <v>255</v>
      </c>
      <c r="B1595" s="114" t="s">
        <v>2001</v>
      </c>
      <c r="C1595" s="10" t="s">
        <v>57</v>
      </c>
      <c r="D1595" s="148">
        <v>97.77</v>
      </c>
      <c r="E1595" s="148">
        <f t="shared" si="34"/>
        <v>49.989007224554278</v>
      </c>
      <c r="F1595" s="148">
        <v>97.77</v>
      </c>
      <c r="G1595" s="27"/>
    </row>
    <row r="1596" spans="1:7" ht="75" x14ac:dyDescent="0.25">
      <c r="A1596" s="56">
        <v>256</v>
      </c>
      <c r="B1596" s="165" t="s">
        <v>2242</v>
      </c>
      <c r="C1596" s="10" t="s">
        <v>57</v>
      </c>
      <c r="D1596" s="156">
        <v>136</v>
      </c>
      <c r="E1596" s="156">
        <f t="shared" si="34"/>
        <v>69.535695842685712</v>
      </c>
      <c r="F1596" s="156">
        <v>136</v>
      </c>
      <c r="G1596" s="27"/>
    </row>
    <row r="1597" spans="1:7" x14ac:dyDescent="0.25">
      <c r="A1597" s="121">
        <v>258</v>
      </c>
      <c r="B1597" s="118" t="s">
        <v>2002</v>
      </c>
      <c r="C1597" s="10" t="s">
        <v>57</v>
      </c>
      <c r="D1597" s="119">
        <v>66</v>
      </c>
      <c r="E1597" s="148">
        <f t="shared" si="34"/>
        <v>33.74526415895042</v>
      </c>
      <c r="F1597" s="119">
        <v>66</v>
      </c>
      <c r="G1597" s="27"/>
    </row>
    <row r="1598" spans="1:7" x14ac:dyDescent="0.25">
      <c r="A1598" s="149">
        <v>259</v>
      </c>
      <c r="B1598" s="114" t="s">
        <v>2003</v>
      </c>
      <c r="C1598" s="10" t="s">
        <v>57</v>
      </c>
      <c r="D1598" s="148">
        <v>66</v>
      </c>
      <c r="E1598" s="148">
        <f t="shared" si="34"/>
        <v>33.74526415895042</v>
      </c>
      <c r="F1598" s="148">
        <v>66</v>
      </c>
      <c r="G1598" s="27"/>
    </row>
    <row r="1599" spans="1:7" x14ac:dyDescent="0.25">
      <c r="A1599" s="149">
        <v>260</v>
      </c>
      <c r="B1599" s="114" t="s">
        <v>2004</v>
      </c>
      <c r="C1599" s="10" t="s">
        <v>57</v>
      </c>
      <c r="D1599" s="115"/>
      <c r="E1599" s="148"/>
      <c r="F1599" s="115"/>
      <c r="G1599" s="27"/>
    </row>
    <row r="1600" spans="1:7" x14ac:dyDescent="0.25">
      <c r="A1600" s="149" t="s">
        <v>2005</v>
      </c>
      <c r="B1600" s="114" t="s">
        <v>2004</v>
      </c>
      <c r="C1600" s="10" t="s">
        <v>57</v>
      </c>
      <c r="D1600" s="148">
        <v>120</v>
      </c>
      <c r="E1600" s="148">
        <f t="shared" si="34"/>
        <v>61.355025743546221</v>
      </c>
      <c r="F1600" s="148">
        <v>120</v>
      </c>
      <c r="G1600" s="27"/>
    </row>
    <row r="1601" spans="1:10" ht="30" x14ac:dyDescent="0.25">
      <c r="A1601" s="149">
        <v>261</v>
      </c>
      <c r="B1601" s="114" t="s">
        <v>2006</v>
      </c>
      <c r="C1601" s="10" t="s">
        <v>57</v>
      </c>
      <c r="D1601" s="148">
        <v>829.97</v>
      </c>
      <c r="E1601" s="148">
        <f t="shared" si="34"/>
        <v>424.35692263642545</v>
      </c>
      <c r="F1601" s="148">
        <v>829.97</v>
      </c>
      <c r="G1601" s="27"/>
    </row>
    <row r="1602" spans="1:10" x14ac:dyDescent="0.25">
      <c r="A1602" s="149">
        <v>262</v>
      </c>
      <c r="B1602" s="114" t="s">
        <v>2007</v>
      </c>
      <c r="C1602" s="10" t="s">
        <v>57</v>
      </c>
      <c r="D1602" s="115"/>
      <c r="E1602" s="148"/>
      <c r="F1602" s="115"/>
      <c r="G1602" s="27"/>
    </row>
    <row r="1603" spans="1:10" ht="45" x14ac:dyDescent="0.25">
      <c r="A1603" s="149" t="s">
        <v>2008</v>
      </c>
      <c r="B1603" s="114" t="s">
        <v>2009</v>
      </c>
      <c r="C1603" s="10" t="s">
        <v>57</v>
      </c>
      <c r="D1603" s="148">
        <v>900</v>
      </c>
      <c r="E1603" s="148">
        <f t="shared" si="34"/>
        <v>460.16269307659667</v>
      </c>
      <c r="F1603" s="148">
        <v>900</v>
      </c>
      <c r="G1603" s="27"/>
    </row>
    <row r="1604" spans="1:10" x14ac:dyDescent="0.25">
      <c r="A1604" s="149">
        <v>263</v>
      </c>
      <c r="B1604" s="114" t="s">
        <v>2010</v>
      </c>
      <c r="C1604" s="10" t="s">
        <v>57</v>
      </c>
      <c r="D1604" s="115"/>
      <c r="E1604" s="148"/>
      <c r="F1604" s="115"/>
      <c r="G1604" s="27"/>
      <c r="J1604" s="140"/>
    </row>
    <row r="1605" spans="1:10" x14ac:dyDescent="0.25">
      <c r="A1605" s="149" t="s">
        <v>2011</v>
      </c>
      <c r="B1605" s="114" t="s">
        <v>2010</v>
      </c>
      <c r="C1605" s="10" t="s">
        <v>57</v>
      </c>
      <c r="D1605" s="148">
        <v>500.96</v>
      </c>
      <c r="E1605" s="148">
        <f t="shared" si="34"/>
        <v>256.13678080405759</v>
      </c>
      <c r="F1605" s="122">
        <v>500.96</v>
      </c>
      <c r="G1605" s="27"/>
    </row>
    <row r="1606" spans="1:10" ht="30" x14ac:dyDescent="0.25">
      <c r="A1606" s="149">
        <v>264</v>
      </c>
      <c r="B1606" s="114" t="s">
        <v>2012</v>
      </c>
      <c r="C1606" s="10" t="s">
        <v>57</v>
      </c>
      <c r="D1606" s="148">
        <v>740</v>
      </c>
      <c r="E1606" s="148">
        <f t="shared" si="34"/>
        <v>378.35599208520171</v>
      </c>
      <c r="F1606" s="122">
        <v>740</v>
      </c>
      <c r="G1606" s="27"/>
    </row>
    <row r="1607" spans="1:10" x14ac:dyDescent="0.25">
      <c r="A1607" s="149">
        <v>265</v>
      </c>
      <c r="B1607" s="114" t="s">
        <v>2013</v>
      </c>
      <c r="C1607" s="10" t="s">
        <v>57</v>
      </c>
      <c r="D1607" s="115"/>
      <c r="E1607" s="148"/>
      <c r="F1607" s="123"/>
      <c r="G1607" s="27"/>
    </row>
    <row r="1608" spans="1:10" x14ac:dyDescent="0.25">
      <c r="A1608" s="149" t="s">
        <v>2014</v>
      </c>
      <c r="B1608" s="114" t="s">
        <v>2015</v>
      </c>
      <c r="C1608" s="10" t="s">
        <v>57</v>
      </c>
      <c r="D1608" s="148">
        <v>500.96</v>
      </c>
      <c r="E1608" s="148">
        <f t="shared" si="34"/>
        <v>256.13678080405759</v>
      </c>
      <c r="F1608" s="122">
        <v>500.96</v>
      </c>
      <c r="G1608" s="27"/>
    </row>
    <row r="1609" spans="1:10" ht="45" x14ac:dyDescent="0.25">
      <c r="A1609" s="149" t="s">
        <v>2016</v>
      </c>
      <c r="B1609" s="114" t="s">
        <v>2017</v>
      </c>
      <c r="C1609" s="10" t="s">
        <v>57</v>
      </c>
      <c r="D1609" s="148">
        <v>650</v>
      </c>
      <c r="E1609" s="148">
        <f t="shared" si="34"/>
        <v>332.33972277754202</v>
      </c>
      <c r="F1609" s="122">
        <v>650</v>
      </c>
      <c r="G1609" s="27"/>
    </row>
    <row r="1610" spans="1:10" x14ac:dyDescent="0.25">
      <c r="A1610" s="149">
        <v>267</v>
      </c>
      <c r="B1610" s="114" t="s">
        <v>2018</v>
      </c>
      <c r="C1610" s="10" t="s">
        <v>57</v>
      </c>
      <c r="D1610" s="148">
        <v>570</v>
      </c>
      <c r="E1610" s="148">
        <f t="shared" si="34"/>
        <v>291.43637228184457</v>
      </c>
      <c r="F1610" s="122">
        <v>570</v>
      </c>
      <c r="G1610" s="27"/>
    </row>
    <row r="1611" spans="1:10" x14ac:dyDescent="0.25">
      <c r="A1611" s="149">
        <v>999</v>
      </c>
      <c r="B1611" s="114" t="s">
        <v>2019</v>
      </c>
      <c r="C1611" s="10" t="s">
        <v>57</v>
      </c>
      <c r="D1611" s="148">
        <v>220</v>
      </c>
      <c r="E1611" s="148">
        <f t="shared" si="34"/>
        <v>112.48421386316807</v>
      </c>
      <c r="F1611" s="122">
        <v>220</v>
      </c>
      <c r="G1611" s="27"/>
    </row>
    <row r="1612" spans="1:10" x14ac:dyDescent="0.25">
      <c r="A1612" s="149">
        <v>262.10000000000002</v>
      </c>
      <c r="B1612" s="114" t="s">
        <v>2095</v>
      </c>
      <c r="C1612" s="10" t="s">
        <v>57</v>
      </c>
      <c r="D1612" s="148">
        <v>780</v>
      </c>
      <c r="E1612" s="148">
        <f t="shared" si="34"/>
        <v>398.8076673330504</v>
      </c>
      <c r="F1612" s="148">
        <v>780</v>
      </c>
      <c r="G1612" s="27"/>
    </row>
    <row r="1613" spans="1:10" x14ac:dyDescent="0.25">
      <c r="A1613" s="111"/>
      <c r="G1613" s="44"/>
    </row>
    <row r="1614" spans="1:10" ht="28.5" x14ac:dyDescent="0.25">
      <c r="A1614" s="72" t="s">
        <v>2020</v>
      </c>
      <c r="B1614" s="73" t="s">
        <v>2021</v>
      </c>
      <c r="C1614" s="39"/>
      <c r="D1614" s="161" t="s">
        <v>2229</v>
      </c>
      <c r="E1614" s="161" t="s">
        <v>2230</v>
      </c>
      <c r="F1614" s="49" t="s">
        <v>21</v>
      </c>
      <c r="G1614" s="49" t="s">
        <v>23</v>
      </c>
    </row>
    <row r="1615" spans="1:10" x14ac:dyDescent="0.25">
      <c r="A1615" s="124">
        <v>1</v>
      </c>
      <c r="B1615" s="114" t="s">
        <v>2022</v>
      </c>
      <c r="C1615" s="10" t="s">
        <v>57</v>
      </c>
      <c r="D1615" s="125"/>
      <c r="E1615" s="126"/>
      <c r="F1615" s="126"/>
      <c r="G1615" s="27"/>
    </row>
    <row r="1616" spans="1:10" x14ac:dyDescent="0.25">
      <c r="A1616" s="127" t="s">
        <v>2023</v>
      </c>
      <c r="B1616" s="114" t="s">
        <v>2022</v>
      </c>
      <c r="C1616" s="10" t="s">
        <v>57</v>
      </c>
      <c r="D1616" s="148">
        <v>250</v>
      </c>
      <c r="E1616" s="122">
        <f>D1616/1.95583</f>
        <v>127.82297029905462</v>
      </c>
      <c r="F1616" s="122">
        <v>250</v>
      </c>
      <c r="G1616" s="27"/>
    </row>
    <row r="1617" spans="1:7" x14ac:dyDescent="0.25">
      <c r="A1617" s="149">
        <v>2</v>
      </c>
      <c r="B1617" s="114" t="s">
        <v>2024</v>
      </c>
      <c r="C1617" s="10" t="s">
        <v>57</v>
      </c>
      <c r="D1617" s="115">
        <v>216</v>
      </c>
      <c r="E1617" s="122">
        <f t="shared" ref="E1617:E1657" si="35">D1617/1.95583</f>
        <v>110.43904633838319</v>
      </c>
      <c r="F1617" s="123">
        <v>216</v>
      </c>
      <c r="G1617" s="27"/>
    </row>
    <row r="1618" spans="1:7" x14ac:dyDescent="0.25">
      <c r="A1618" s="149">
        <v>3</v>
      </c>
      <c r="B1618" s="114" t="s">
        <v>2025</v>
      </c>
      <c r="C1618" s="10" t="s">
        <v>57</v>
      </c>
      <c r="D1618" s="148">
        <v>171</v>
      </c>
      <c r="E1618" s="122">
        <f t="shared" si="35"/>
        <v>87.430911684553365</v>
      </c>
      <c r="F1618" s="122">
        <v>171</v>
      </c>
      <c r="G1618" s="27"/>
    </row>
    <row r="1619" spans="1:7" x14ac:dyDescent="0.25">
      <c r="A1619" s="149">
        <v>4</v>
      </c>
      <c r="B1619" s="114" t="s">
        <v>2026</v>
      </c>
      <c r="C1619" s="10" t="s">
        <v>57</v>
      </c>
      <c r="D1619" s="148">
        <v>615.6</v>
      </c>
      <c r="E1619" s="122">
        <f t="shared" si="35"/>
        <v>314.75128206439211</v>
      </c>
      <c r="F1619" s="122">
        <v>615.6</v>
      </c>
      <c r="G1619" s="27"/>
    </row>
    <row r="1620" spans="1:7" x14ac:dyDescent="0.25">
      <c r="A1620" s="149">
        <v>5</v>
      </c>
      <c r="B1620" s="114" t="s">
        <v>2027</v>
      </c>
      <c r="C1620" s="10" t="s">
        <v>57</v>
      </c>
      <c r="D1620" s="116">
        <v>60</v>
      </c>
      <c r="E1620" s="122">
        <f t="shared" si="35"/>
        <v>30.677512871773111</v>
      </c>
      <c r="F1620" s="128">
        <v>60</v>
      </c>
      <c r="G1620" s="27"/>
    </row>
    <row r="1621" spans="1:7" ht="30" x14ac:dyDescent="0.25">
      <c r="A1621" s="149">
        <v>6</v>
      </c>
      <c r="B1621" s="114" t="s">
        <v>2028</v>
      </c>
      <c r="C1621" s="10" t="s">
        <v>57</v>
      </c>
      <c r="D1621" s="148">
        <v>216</v>
      </c>
      <c r="E1621" s="122">
        <f t="shared" si="35"/>
        <v>110.43904633838319</v>
      </c>
      <c r="F1621" s="122">
        <v>216</v>
      </c>
      <c r="G1621" s="27"/>
    </row>
    <row r="1622" spans="1:7" ht="30" x14ac:dyDescent="0.25">
      <c r="A1622" s="149">
        <v>7</v>
      </c>
      <c r="B1622" s="114" t="s">
        <v>2029</v>
      </c>
      <c r="C1622" s="10" t="s">
        <v>57</v>
      </c>
      <c r="D1622" s="148">
        <v>162</v>
      </c>
      <c r="E1622" s="122">
        <f t="shared" si="35"/>
        <v>82.829284753787391</v>
      </c>
      <c r="F1622" s="148">
        <v>162</v>
      </c>
      <c r="G1622" s="27"/>
    </row>
    <row r="1623" spans="1:7" ht="30" x14ac:dyDescent="0.25">
      <c r="A1623" s="149">
        <v>8</v>
      </c>
      <c r="B1623" s="114" t="s">
        <v>2030</v>
      </c>
      <c r="C1623" s="10" t="s">
        <v>57</v>
      </c>
      <c r="D1623" s="148">
        <v>340.2</v>
      </c>
      <c r="E1623" s="122">
        <f t="shared" si="35"/>
        <v>173.94149798295354</v>
      </c>
      <c r="F1623" s="148">
        <v>340.2</v>
      </c>
      <c r="G1623" s="27"/>
    </row>
    <row r="1624" spans="1:7" x14ac:dyDescent="0.25">
      <c r="A1624" s="121">
        <v>9</v>
      </c>
      <c r="B1624" s="118" t="s">
        <v>2031</v>
      </c>
      <c r="C1624" s="10" t="s">
        <v>57</v>
      </c>
      <c r="D1624" s="119">
        <v>150</v>
      </c>
      <c r="E1624" s="122">
        <f t="shared" si="35"/>
        <v>76.693782179432773</v>
      </c>
      <c r="F1624" s="119">
        <v>150</v>
      </c>
      <c r="G1624" s="27"/>
    </row>
    <row r="1625" spans="1:7" x14ac:dyDescent="0.25">
      <c r="A1625" s="149">
        <v>10</v>
      </c>
      <c r="B1625" s="114" t="s">
        <v>2032</v>
      </c>
      <c r="C1625" s="10" t="s">
        <v>57</v>
      </c>
      <c r="D1625" s="148">
        <v>280.8</v>
      </c>
      <c r="E1625" s="122">
        <f t="shared" si="35"/>
        <v>143.57076023989816</v>
      </c>
      <c r="F1625" s="148">
        <v>280.8</v>
      </c>
      <c r="G1625" s="27"/>
    </row>
    <row r="1626" spans="1:7" x14ac:dyDescent="0.25">
      <c r="A1626" s="149">
        <v>11</v>
      </c>
      <c r="B1626" s="114" t="s">
        <v>2033</v>
      </c>
      <c r="C1626" s="10" t="s">
        <v>57</v>
      </c>
      <c r="D1626" s="115">
        <v>420</v>
      </c>
      <c r="E1626" s="122">
        <f t="shared" si="35"/>
        <v>214.74259010241178</v>
      </c>
      <c r="F1626" s="115">
        <v>420</v>
      </c>
      <c r="G1626" s="27"/>
    </row>
    <row r="1627" spans="1:7" x14ac:dyDescent="0.25">
      <c r="A1627" s="149">
        <v>12</v>
      </c>
      <c r="B1627" s="114" t="s">
        <v>2034</v>
      </c>
      <c r="C1627" s="10" t="s">
        <v>57</v>
      </c>
      <c r="D1627" s="148">
        <v>500</v>
      </c>
      <c r="E1627" s="122">
        <f t="shared" si="35"/>
        <v>255.64594059810923</v>
      </c>
      <c r="F1627" s="148">
        <v>500</v>
      </c>
      <c r="G1627" s="27"/>
    </row>
    <row r="1628" spans="1:7" ht="30" x14ac:dyDescent="0.25">
      <c r="A1628" s="149">
        <v>14</v>
      </c>
      <c r="B1628" s="114" t="s">
        <v>2035</v>
      </c>
      <c r="C1628" s="10" t="s">
        <v>57</v>
      </c>
      <c r="D1628" s="115">
        <v>388.8</v>
      </c>
      <c r="E1628" s="122">
        <f t="shared" si="35"/>
        <v>198.79028340908977</v>
      </c>
      <c r="F1628" s="115">
        <v>388.8</v>
      </c>
      <c r="G1628" s="27"/>
    </row>
    <row r="1629" spans="1:7" ht="30" x14ac:dyDescent="0.25">
      <c r="A1629" s="149">
        <v>15</v>
      </c>
      <c r="B1629" s="114" t="s">
        <v>2036</v>
      </c>
      <c r="C1629" s="10" t="s">
        <v>57</v>
      </c>
      <c r="D1629" s="148">
        <v>324</v>
      </c>
      <c r="E1629" s="122">
        <f t="shared" si="35"/>
        <v>165.65856950757478</v>
      </c>
      <c r="F1629" s="148">
        <v>324</v>
      </c>
      <c r="G1629" s="27"/>
    </row>
    <row r="1630" spans="1:7" x14ac:dyDescent="0.25">
      <c r="A1630" s="149">
        <v>16</v>
      </c>
      <c r="B1630" s="114" t="s">
        <v>2037</v>
      </c>
      <c r="C1630" s="10" t="s">
        <v>57</v>
      </c>
      <c r="D1630" s="115">
        <v>81</v>
      </c>
      <c r="E1630" s="122">
        <f t="shared" si="35"/>
        <v>41.414642376893696</v>
      </c>
      <c r="F1630" s="115">
        <v>81</v>
      </c>
      <c r="G1630" s="27"/>
    </row>
    <row r="1631" spans="1:7" x14ac:dyDescent="0.25">
      <c r="A1631" s="149">
        <v>17</v>
      </c>
      <c r="B1631" s="114" t="s">
        <v>2038</v>
      </c>
      <c r="C1631" s="10" t="s">
        <v>57</v>
      </c>
      <c r="D1631" s="148">
        <v>81</v>
      </c>
      <c r="E1631" s="122">
        <f t="shared" si="35"/>
        <v>41.414642376893696</v>
      </c>
      <c r="F1631" s="148">
        <v>81</v>
      </c>
      <c r="G1631" s="27"/>
    </row>
    <row r="1632" spans="1:7" ht="30" x14ac:dyDescent="0.25">
      <c r="A1632" s="149">
        <v>18</v>
      </c>
      <c r="B1632" s="114" t="s">
        <v>2039</v>
      </c>
      <c r="C1632" s="10" t="s">
        <v>57</v>
      </c>
      <c r="D1632" s="148">
        <v>378</v>
      </c>
      <c r="E1632" s="122">
        <f t="shared" si="35"/>
        <v>193.2683310921706</v>
      </c>
      <c r="F1632" s="148">
        <v>378</v>
      </c>
      <c r="G1632" s="27"/>
    </row>
    <row r="1633" spans="1:7" x14ac:dyDescent="0.25">
      <c r="A1633" s="149">
        <v>19</v>
      </c>
      <c r="B1633" s="114" t="s">
        <v>2040</v>
      </c>
      <c r="C1633" s="10" t="s">
        <v>57</v>
      </c>
      <c r="D1633" s="115">
        <v>609.12</v>
      </c>
      <c r="E1633" s="122">
        <f t="shared" si="35"/>
        <v>311.43811067424059</v>
      </c>
      <c r="F1633" s="115">
        <v>609.12</v>
      </c>
      <c r="G1633" s="27"/>
    </row>
    <row r="1634" spans="1:7" x14ac:dyDescent="0.25">
      <c r="A1634" s="149">
        <v>20</v>
      </c>
      <c r="B1634" s="114" t="s">
        <v>2041</v>
      </c>
      <c r="C1634" s="10" t="s">
        <v>57</v>
      </c>
      <c r="D1634" s="148">
        <v>891</v>
      </c>
      <c r="E1634" s="122">
        <f t="shared" si="35"/>
        <v>455.56106614583069</v>
      </c>
      <c r="F1634" s="148">
        <v>891</v>
      </c>
      <c r="G1634" s="27"/>
    </row>
    <row r="1635" spans="1:7" x14ac:dyDescent="0.25">
      <c r="A1635" s="149">
        <v>21</v>
      </c>
      <c r="B1635" s="114" t="s">
        <v>2042</v>
      </c>
      <c r="C1635" s="10" t="s">
        <v>57</v>
      </c>
      <c r="D1635" s="148">
        <v>250</v>
      </c>
      <c r="E1635" s="122">
        <f t="shared" si="35"/>
        <v>127.82297029905462</v>
      </c>
      <c r="F1635" s="148">
        <v>250</v>
      </c>
      <c r="G1635" s="27"/>
    </row>
    <row r="1636" spans="1:7" x14ac:dyDescent="0.25">
      <c r="A1636" s="149">
        <v>22</v>
      </c>
      <c r="B1636" s="114" t="s">
        <v>2043</v>
      </c>
      <c r="C1636" s="10" t="s">
        <v>57</v>
      </c>
      <c r="D1636" s="148">
        <v>414.72</v>
      </c>
      <c r="E1636" s="122">
        <f t="shared" si="35"/>
        <v>212.04296896969575</v>
      </c>
      <c r="F1636" s="148">
        <v>414.72</v>
      </c>
      <c r="G1636" s="27"/>
    </row>
    <row r="1637" spans="1:7" x14ac:dyDescent="0.25">
      <c r="A1637" s="149">
        <v>23</v>
      </c>
      <c r="B1637" s="114" t="s">
        <v>2044</v>
      </c>
      <c r="C1637" s="10" t="s">
        <v>57</v>
      </c>
      <c r="D1637" s="148">
        <v>550.79999999999995</v>
      </c>
      <c r="E1637" s="122">
        <f t="shared" si="35"/>
        <v>281.6195681628771</v>
      </c>
      <c r="F1637" s="148">
        <v>550.79999999999995</v>
      </c>
      <c r="G1637" s="27"/>
    </row>
    <row r="1638" spans="1:7" x14ac:dyDescent="0.25">
      <c r="A1638" s="149">
        <v>24</v>
      </c>
      <c r="B1638" s="114" t="s">
        <v>2045</v>
      </c>
      <c r="C1638" s="10" t="s">
        <v>57</v>
      </c>
      <c r="D1638" s="115">
        <v>315.89999999999998</v>
      </c>
      <c r="E1638" s="122">
        <f t="shared" si="35"/>
        <v>161.51710526988541</v>
      </c>
      <c r="F1638" s="115">
        <v>315.89999999999998</v>
      </c>
      <c r="G1638" s="27"/>
    </row>
    <row r="1639" spans="1:7" x14ac:dyDescent="0.25">
      <c r="A1639" s="149">
        <v>25</v>
      </c>
      <c r="B1639" s="114" t="s">
        <v>2046</v>
      </c>
      <c r="C1639" s="10" t="s">
        <v>57</v>
      </c>
      <c r="D1639" s="148">
        <v>200</v>
      </c>
      <c r="E1639" s="122">
        <f t="shared" si="35"/>
        <v>102.2583762392437</v>
      </c>
      <c r="F1639" s="148">
        <v>200</v>
      </c>
      <c r="G1639" s="27"/>
    </row>
    <row r="1640" spans="1:7" x14ac:dyDescent="0.25">
      <c r="A1640" s="149">
        <v>26</v>
      </c>
      <c r="B1640" s="114" t="s">
        <v>2047</v>
      </c>
      <c r="C1640" s="10" t="s">
        <v>57</v>
      </c>
      <c r="D1640" s="115">
        <v>243</v>
      </c>
      <c r="E1640" s="122">
        <f t="shared" si="35"/>
        <v>124.2439271306811</v>
      </c>
      <c r="F1640" s="115">
        <v>243</v>
      </c>
      <c r="G1640" s="27"/>
    </row>
    <row r="1641" spans="1:7" x14ac:dyDescent="0.25">
      <c r="A1641" s="149">
        <v>27</v>
      </c>
      <c r="B1641" s="114" t="s">
        <v>2048</v>
      </c>
      <c r="C1641" s="10" t="s">
        <v>57</v>
      </c>
      <c r="D1641" s="148">
        <v>431</v>
      </c>
      <c r="E1641" s="122">
        <f t="shared" si="35"/>
        <v>220.36680079557019</v>
      </c>
      <c r="F1641" s="148">
        <v>431</v>
      </c>
      <c r="G1641" s="27"/>
    </row>
    <row r="1642" spans="1:7" x14ac:dyDescent="0.25">
      <c r="A1642" s="121">
        <v>28</v>
      </c>
      <c r="B1642" s="118" t="s">
        <v>2049</v>
      </c>
      <c r="C1642" s="10" t="s">
        <v>57</v>
      </c>
      <c r="D1642" s="119">
        <v>200</v>
      </c>
      <c r="E1642" s="122">
        <f t="shared" si="35"/>
        <v>102.2583762392437</v>
      </c>
      <c r="F1642" s="119">
        <v>200</v>
      </c>
      <c r="G1642" s="27"/>
    </row>
    <row r="1643" spans="1:7" x14ac:dyDescent="0.25">
      <c r="A1643" s="149">
        <v>29</v>
      </c>
      <c r="B1643" s="114" t="s">
        <v>2050</v>
      </c>
      <c r="C1643" s="10" t="s">
        <v>57</v>
      </c>
      <c r="D1643" s="148">
        <v>300</v>
      </c>
      <c r="E1643" s="122">
        <f t="shared" si="35"/>
        <v>153.38756435886555</v>
      </c>
      <c r="F1643" s="148">
        <v>300</v>
      </c>
      <c r="G1643" s="27"/>
    </row>
    <row r="1644" spans="1:7" x14ac:dyDescent="0.25">
      <c r="A1644" s="149">
        <v>30</v>
      </c>
      <c r="B1644" s="114" t="s">
        <v>2051</v>
      </c>
      <c r="C1644" s="10" t="s">
        <v>57</v>
      </c>
      <c r="D1644" s="148">
        <v>120</v>
      </c>
      <c r="E1644" s="122">
        <f t="shared" si="35"/>
        <v>61.355025743546221</v>
      </c>
      <c r="F1644" s="148">
        <v>120</v>
      </c>
      <c r="G1644" s="27"/>
    </row>
    <row r="1645" spans="1:7" ht="30" x14ac:dyDescent="0.25">
      <c r="A1645" s="149" t="s">
        <v>2052</v>
      </c>
      <c r="B1645" s="114" t="s">
        <v>2053</v>
      </c>
      <c r="C1645" s="10" t="s">
        <v>57</v>
      </c>
      <c r="D1645" s="148">
        <v>1361</v>
      </c>
      <c r="E1645" s="122">
        <f t="shared" si="35"/>
        <v>695.86825030805335</v>
      </c>
      <c r="F1645" s="148">
        <v>1361</v>
      </c>
      <c r="G1645" s="27"/>
    </row>
    <row r="1646" spans="1:7" x14ac:dyDescent="0.25">
      <c r="A1646" s="149">
        <v>34</v>
      </c>
      <c r="B1646" s="114" t="s">
        <v>2054</v>
      </c>
      <c r="C1646" s="10" t="s">
        <v>57</v>
      </c>
      <c r="D1646" s="148">
        <v>500</v>
      </c>
      <c r="E1646" s="122">
        <f t="shared" si="35"/>
        <v>255.64594059810923</v>
      </c>
      <c r="F1646" s="148">
        <v>500</v>
      </c>
      <c r="G1646" s="27"/>
    </row>
    <row r="1647" spans="1:7" x14ac:dyDescent="0.25">
      <c r="A1647" s="149">
        <v>35</v>
      </c>
      <c r="B1647" s="114" t="s">
        <v>2055</v>
      </c>
      <c r="C1647" s="10" t="s">
        <v>57</v>
      </c>
      <c r="D1647" s="148">
        <v>160</v>
      </c>
      <c r="E1647" s="122">
        <f t="shared" si="35"/>
        <v>81.806700991394962</v>
      </c>
      <c r="F1647" s="148">
        <v>160</v>
      </c>
      <c r="G1647" s="27"/>
    </row>
    <row r="1648" spans="1:7" ht="29.25" customHeight="1" x14ac:dyDescent="0.25">
      <c r="A1648" s="149">
        <v>38</v>
      </c>
      <c r="B1648" s="114" t="s">
        <v>2056</v>
      </c>
      <c r="C1648" s="10" t="s">
        <v>57</v>
      </c>
      <c r="D1648" s="148">
        <v>60</v>
      </c>
      <c r="E1648" s="122">
        <f t="shared" si="35"/>
        <v>30.677512871773111</v>
      </c>
      <c r="F1648" s="148">
        <v>60</v>
      </c>
      <c r="G1648" s="27"/>
    </row>
    <row r="1649" spans="1:7" x14ac:dyDescent="0.25">
      <c r="A1649" s="149">
        <v>39</v>
      </c>
      <c r="B1649" s="114" t="s">
        <v>2057</v>
      </c>
      <c r="C1649" s="10" t="s">
        <v>57</v>
      </c>
      <c r="D1649" s="148">
        <v>250</v>
      </c>
      <c r="E1649" s="122">
        <f t="shared" si="35"/>
        <v>127.82297029905462</v>
      </c>
      <c r="F1649" s="148">
        <v>250</v>
      </c>
      <c r="G1649" s="27"/>
    </row>
    <row r="1650" spans="1:7" x14ac:dyDescent="0.25">
      <c r="A1650" s="149">
        <v>40</v>
      </c>
      <c r="B1650" s="114" t="s">
        <v>2058</v>
      </c>
      <c r="C1650" s="10" t="s">
        <v>57</v>
      </c>
      <c r="D1650" s="148">
        <v>153</v>
      </c>
      <c r="E1650" s="122">
        <f t="shared" si="35"/>
        <v>78.227657823021431</v>
      </c>
      <c r="F1650" s="148">
        <v>153</v>
      </c>
      <c r="G1650" s="27"/>
    </row>
    <row r="1651" spans="1:7" x14ac:dyDescent="0.25">
      <c r="A1651" s="149">
        <v>41</v>
      </c>
      <c r="B1651" s="114" t="s">
        <v>2059</v>
      </c>
      <c r="C1651" s="10" t="s">
        <v>57</v>
      </c>
      <c r="D1651" s="148">
        <v>150</v>
      </c>
      <c r="E1651" s="122">
        <f t="shared" si="35"/>
        <v>76.693782179432773</v>
      </c>
      <c r="F1651" s="148">
        <v>150</v>
      </c>
      <c r="G1651" s="27"/>
    </row>
    <row r="1652" spans="1:7" ht="30" x14ac:dyDescent="0.25">
      <c r="A1652" s="149">
        <v>42</v>
      </c>
      <c r="B1652" s="114" t="s">
        <v>2060</v>
      </c>
      <c r="C1652" s="10" t="s">
        <v>57</v>
      </c>
      <c r="D1652" s="148">
        <v>150</v>
      </c>
      <c r="E1652" s="122">
        <f t="shared" si="35"/>
        <v>76.693782179432773</v>
      </c>
      <c r="F1652" s="148">
        <v>150</v>
      </c>
      <c r="G1652" s="27"/>
    </row>
    <row r="1653" spans="1:7" x14ac:dyDescent="0.25">
      <c r="A1653" s="149">
        <v>44</v>
      </c>
      <c r="B1653" s="114" t="s">
        <v>2061</v>
      </c>
      <c r="C1653" s="10" t="s">
        <v>57</v>
      </c>
      <c r="D1653" s="148">
        <v>842.4</v>
      </c>
      <c r="E1653" s="122">
        <f t="shared" si="35"/>
        <v>430.71228071969443</v>
      </c>
      <c r="F1653" s="122">
        <v>842.4</v>
      </c>
      <c r="G1653" s="27"/>
    </row>
    <row r="1654" spans="1:7" x14ac:dyDescent="0.25">
      <c r="A1654" s="149">
        <v>45</v>
      </c>
      <c r="B1654" s="114" t="s">
        <v>2062</v>
      </c>
      <c r="C1654" s="10" t="s">
        <v>57</v>
      </c>
      <c r="D1654" s="148">
        <v>920</v>
      </c>
      <c r="E1654" s="122">
        <f t="shared" si="35"/>
        <v>470.38853070052102</v>
      </c>
      <c r="F1654" s="122">
        <v>920</v>
      </c>
      <c r="G1654" s="27"/>
    </row>
    <row r="1655" spans="1:7" ht="30" x14ac:dyDescent="0.25">
      <c r="A1655" s="149">
        <v>46</v>
      </c>
      <c r="B1655" s="114" t="s">
        <v>2063</v>
      </c>
      <c r="C1655" s="10" t="s">
        <v>57</v>
      </c>
      <c r="D1655" s="148">
        <v>110</v>
      </c>
      <c r="E1655" s="122">
        <f t="shared" si="35"/>
        <v>56.242106931584033</v>
      </c>
      <c r="F1655" s="122">
        <v>110</v>
      </c>
      <c r="G1655" s="27"/>
    </row>
    <row r="1656" spans="1:7" x14ac:dyDescent="0.25">
      <c r="A1656" s="149">
        <v>47</v>
      </c>
      <c r="B1656" s="114" t="s">
        <v>2064</v>
      </c>
      <c r="C1656" s="10" t="s">
        <v>57</v>
      </c>
      <c r="D1656" s="148">
        <v>65</v>
      </c>
      <c r="E1656" s="122">
        <f t="shared" si="35"/>
        <v>33.233972277754205</v>
      </c>
      <c r="F1656" s="148">
        <v>65</v>
      </c>
      <c r="G1656" s="27"/>
    </row>
    <row r="1657" spans="1:7" x14ac:dyDescent="0.25">
      <c r="A1657" s="56">
        <v>49</v>
      </c>
      <c r="B1657" s="166" t="s">
        <v>2225</v>
      </c>
      <c r="C1657" s="10" t="s">
        <v>57</v>
      </c>
      <c r="D1657" s="156">
        <v>50</v>
      </c>
      <c r="E1657" s="167">
        <f t="shared" si="35"/>
        <v>25.564594059810926</v>
      </c>
      <c r="F1657" s="156">
        <v>50</v>
      </c>
      <c r="G1657" s="27"/>
    </row>
    <row r="1658" spans="1:7" x14ac:dyDescent="0.25">
      <c r="A1658" s="111"/>
      <c r="G1658" s="44"/>
    </row>
    <row r="1659" spans="1:7" ht="28.5" x14ac:dyDescent="0.25">
      <c r="A1659" s="72" t="s">
        <v>2065</v>
      </c>
      <c r="B1659" s="73" t="s">
        <v>2066</v>
      </c>
      <c r="C1659" s="39"/>
      <c r="D1659" s="161" t="s">
        <v>2229</v>
      </c>
      <c r="E1659" s="161" t="s">
        <v>2230</v>
      </c>
      <c r="F1659" s="49" t="s">
        <v>21</v>
      </c>
      <c r="G1659" s="49" t="s">
        <v>23</v>
      </c>
    </row>
    <row r="1660" spans="1:7" x14ac:dyDescent="0.25">
      <c r="A1660" s="149">
        <v>1</v>
      </c>
      <c r="B1660" s="114" t="s">
        <v>2067</v>
      </c>
      <c r="C1660" s="10" t="s">
        <v>57</v>
      </c>
      <c r="D1660" s="148">
        <v>285</v>
      </c>
      <c r="E1660" s="122">
        <f>D1660/1.95583</f>
        <v>145.71818614092228</v>
      </c>
      <c r="F1660" s="122">
        <v>285</v>
      </c>
      <c r="G1660" s="27"/>
    </row>
    <row r="1661" spans="1:7" x14ac:dyDescent="0.25">
      <c r="A1661" s="149">
        <v>2</v>
      </c>
      <c r="B1661" s="114" t="s">
        <v>2068</v>
      </c>
      <c r="C1661" s="10" t="s">
        <v>57</v>
      </c>
      <c r="D1661" s="148">
        <v>351</v>
      </c>
      <c r="E1661" s="122">
        <f t="shared" ref="E1661:E1665" si="36">D1661/1.95583</f>
        <v>179.4634502998727</v>
      </c>
      <c r="F1661" s="122">
        <v>351</v>
      </c>
      <c r="G1661" s="27"/>
    </row>
    <row r="1662" spans="1:7" ht="30" x14ac:dyDescent="0.25">
      <c r="A1662" s="149">
        <v>3</v>
      </c>
      <c r="B1662" s="114" t="s">
        <v>2069</v>
      </c>
      <c r="C1662" s="10" t="s">
        <v>57</v>
      </c>
      <c r="D1662" s="148">
        <v>800</v>
      </c>
      <c r="E1662" s="122">
        <f t="shared" si="36"/>
        <v>409.03350495697481</v>
      </c>
      <c r="F1662" s="122">
        <v>800</v>
      </c>
      <c r="G1662" s="27"/>
    </row>
    <row r="1663" spans="1:7" ht="30" x14ac:dyDescent="0.25">
      <c r="A1663" s="149">
        <v>4</v>
      </c>
      <c r="B1663" s="114" t="s">
        <v>2070</v>
      </c>
      <c r="C1663" s="10" t="s">
        <v>57</v>
      </c>
      <c r="D1663" s="148">
        <v>360</v>
      </c>
      <c r="E1663" s="122">
        <f t="shared" si="36"/>
        <v>184.06507723063865</v>
      </c>
      <c r="F1663" s="122">
        <v>360</v>
      </c>
      <c r="G1663" s="27"/>
    </row>
    <row r="1664" spans="1:7" ht="30" x14ac:dyDescent="0.25">
      <c r="A1664" s="149">
        <v>6</v>
      </c>
      <c r="B1664" s="114" t="s">
        <v>2071</v>
      </c>
      <c r="C1664" s="10" t="s">
        <v>57</v>
      </c>
      <c r="D1664" s="148">
        <v>4423</v>
      </c>
      <c r="E1664" s="122">
        <f t="shared" si="36"/>
        <v>2261.4439905308745</v>
      </c>
      <c r="F1664" s="122">
        <v>4423</v>
      </c>
      <c r="G1664" s="27"/>
    </row>
    <row r="1665" spans="1:7" x14ac:dyDescent="0.25">
      <c r="A1665" s="149">
        <v>7</v>
      </c>
      <c r="B1665" s="114" t="s">
        <v>2072</v>
      </c>
      <c r="C1665" s="10" t="s">
        <v>57</v>
      </c>
      <c r="D1665" s="148">
        <v>2700</v>
      </c>
      <c r="E1665" s="122">
        <f t="shared" si="36"/>
        <v>1380.4880792297899</v>
      </c>
      <c r="F1665" s="122">
        <v>2700</v>
      </c>
      <c r="G1665" s="27"/>
    </row>
  </sheetData>
  <mergeCells count="16">
    <mergeCell ref="B1231:B1232"/>
    <mergeCell ref="C1231:C1232"/>
    <mergeCell ref="D1231:G1231"/>
    <mergeCell ref="A1230:C1230"/>
    <mergeCell ref="A1231:A1232"/>
    <mergeCell ref="A1:G1"/>
    <mergeCell ref="A2:G2"/>
    <mergeCell ref="A3:G3"/>
    <mergeCell ref="A1208:C1208"/>
    <mergeCell ref="D6:G6"/>
    <mergeCell ref="C6:C7"/>
    <mergeCell ref="B6:B7"/>
    <mergeCell ref="A6:A7"/>
    <mergeCell ref="A1181:C1181"/>
    <mergeCell ref="A1198:C1198"/>
    <mergeCell ref="D4:G4"/>
  </mergeCells>
  <printOptions horizontalCentered="1"/>
  <pageMargins left="0.31496062992125984" right="0.31496062992125984" top="0.19685039370078741" bottom="0.19685039370078741" header="0.31496062992125984" footer="0.31496062992125984"/>
  <pageSetup paperSize="9" scale="42" orientation="portrait" r:id="rId1"/>
  <rowBreaks count="13" manualBreakCount="13">
    <brk id="110" max="6" man="1"/>
    <brk id="218" max="6" man="1"/>
    <brk id="336" max="6" man="1"/>
    <brk id="430" max="6" man="1"/>
    <brk id="535" max="5" man="1"/>
    <brk id="620" max="6" man="1"/>
    <brk id="742" max="6" man="1"/>
    <brk id="847" max="6" man="1"/>
    <brk id="966" max="6" man="1"/>
    <brk id="1080" max="6" man="1"/>
    <brk id="1153" max="6" man="1"/>
    <brk id="1196" max="6" man="1"/>
    <brk id="1293" max="6" man="1"/>
  </rowBreaks>
  <colBreaks count="1" manualBreakCount="1">
    <brk id="7" max="1048575" man="1"/>
  </colBreaks>
  <ignoredErrors>
    <ignoredError sqref="D120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InfoHospital</vt:lpstr>
      <vt:lpstr>HospitalPriceList (2)</vt:lpstr>
      <vt:lpstr>'HospitalPriceList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Staff</cp:lastModifiedBy>
  <cp:lastPrinted>2025-08-11T05:49:22Z</cp:lastPrinted>
  <dcterms:created xsi:type="dcterms:W3CDTF">2019-05-29T08:54:45Z</dcterms:created>
  <dcterms:modified xsi:type="dcterms:W3CDTF">2025-08-11T05:50:13Z</dcterms:modified>
</cp:coreProperties>
</file>