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20" activeTab="1"/>
  </bookViews>
  <sheets>
    <sheet name="политики+програми" sheetId="1" r:id="rId1"/>
    <sheet name="Pr_Total" sheetId="2" r:id="rId2"/>
    <sheet name="Pr 1" sheetId="3" r:id="rId3"/>
    <sheet name="Pr 2" sheetId="4" r:id="rId4"/>
    <sheet name="Pr 3" sheetId="5" r:id="rId5"/>
    <sheet name="Pr 4" sheetId="6" r:id="rId6"/>
    <sheet name="Pr 5" sheetId="7" r:id="rId7"/>
    <sheet name="Pr 6" sheetId="8" r:id="rId8"/>
    <sheet name="Pr 7" sheetId="9" r:id="rId9"/>
    <sheet name="Pr 8" sheetId="10" r:id="rId10"/>
    <sheet name="Pr 9" sheetId="11" r:id="rId11"/>
    <sheet name="Pr 10" sheetId="12" r:id="rId12"/>
    <sheet name="Pr 11" sheetId="13" r:id="rId13"/>
    <sheet name="Pr 12" sheetId="14" r:id="rId14"/>
    <sheet name="Sheet1" sheetId="15" r:id="rId15"/>
  </sheets>
  <definedNames>
    <definedName name="_xlnm.Print_Area" localSheetId="2">'Pr 1'!$A$1:$H$23</definedName>
    <definedName name="_xlnm.Print_Area" localSheetId="11">'Pr 10'!$A$1:$H$22</definedName>
    <definedName name="_xlnm.Print_Area" localSheetId="12">'Pr 11'!$A$1:$H$22</definedName>
    <definedName name="_xlnm.Print_Area" localSheetId="13">'Pr 12'!$A$1:$H$22</definedName>
    <definedName name="_xlnm.Print_Area" localSheetId="3">'Pr 2'!$A$1:$H$23</definedName>
    <definedName name="_xlnm.Print_Area" localSheetId="4">'Pr 3'!$A$1:$H$25</definedName>
    <definedName name="_xlnm.Print_Area" localSheetId="5">'Pr 4'!$A$1:$H$23</definedName>
    <definedName name="_xlnm.Print_Area" localSheetId="6">'Pr 5'!$A$1:$H$23</definedName>
    <definedName name="_xlnm.Print_Area" localSheetId="7">'Pr 6'!$A$1:$H$20</definedName>
    <definedName name="_xlnm.Print_Area" localSheetId="8">'Pr 7'!$A$1:$H$23</definedName>
    <definedName name="_xlnm.Print_Area" localSheetId="9">'Pr 8'!$A$1:$H$23</definedName>
    <definedName name="_xlnm.Print_Area" localSheetId="10">'Pr 9'!$A$1:$I$23</definedName>
    <definedName name="_xlnm.Print_Area" localSheetId="1">'Pr_Total'!$A$1:$H$16</definedName>
    <definedName name="_xlnm.Print_Area" localSheetId="0">'политики+програми'!$A$1:$H$28</definedName>
  </definedNames>
  <calcPr fullCalcOnLoad="1"/>
</workbook>
</file>

<file path=xl/sharedStrings.xml><?xml version="1.0" encoding="utf-8"?>
<sst xmlns="http://schemas.openxmlformats.org/spreadsheetml/2006/main" count="442" uniqueCount="103">
  <si>
    <t>(в лева)</t>
  </si>
  <si>
    <t>Общо разходи: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</si>
  <si>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</si>
  <si>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</si>
  <si>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</si>
  <si>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</si>
  <si>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</si>
  <si>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Численост на щатния персонал</t>
  </si>
  <si>
    <t xml:space="preserve">Уточнен </t>
  </si>
  <si>
    <t>Капиталови трансфери</t>
  </si>
  <si>
    <t xml:space="preserve">Отчет  към </t>
  </si>
  <si>
    <t>Разходи по бюджетната програма</t>
  </si>
  <si>
    <t>I. Ведомствени разходи по бюджета</t>
  </si>
  <si>
    <t xml:space="preserve">1600-01-01 </t>
  </si>
  <si>
    <t>1600-01-01 - Бюджетна програма „ Държавен здравен контрол"</t>
  </si>
  <si>
    <t>1600-01-02</t>
  </si>
  <si>
    <t>1600-01-02 - Бюджетна програма „Промоция и превенция на незаразните болести“</t>
  </si>
  <si>
    <t>1600-01-03</t>
  </si>
  <si>
    <t>1600-01-03 - Бюджетна програма „Профилактика и надзор на заразните болести“</t>
  </si>
  <si>
    <t>1600-01-04 - Бюджетна програма „Намаляване търсенето на наркотични вещества“</t>
  </si>
  <si>
    <t>Класификационен код*</t>
  </si>
  <si>
    <t xml:space="preserve">1600-01-00 </t>
  </si>
  <si>
    <t>ОБЛАСТ НА ПОЛИТИКА 1 ПРОМОЦИЯ ПРЕВЕНЦИЯ И КОНТРОЛ НА ОБЩЕСТВЕНОТО ЗДРАВЕ</t>
  </si>
  <si>
    <t>Бюджетна програма "Държавен здравен контрол"</t>
  </si>
  <si>
    <t>Бюджетна програма "Промоция и превенция на незаразните болести"</t>
  </si>
  <si>
    <t>Бюджетна програма "Профилактика и надзор на заразните болести"</t>
  </si>
  <si>
    <t xml:space="preserve">1600-01-04 </t>
  </si>
  <si>
    <t>Бюджетна програма "Намаляване търсенето на наркотични вещества"</t>
  </si>
  <si>
    <t xml:space="preserve">1600-02-00 </t>
  </si>
  <si>
    <t>ОБЛАСТ НА ПОЛИТИКА 2 ДИАГНОСТИКА И ЛЕЧЕНИЕ</t>
  </si>
  <si>
    <t xml:space="preserve">1600-02-01 </t>
  </si>
  <si>
    <t xml:space="preserve">1600-02-02 </t>
  </si>
  <si>
    <t>Бюджетна програма "Осигуряване на медицинска помощ на специфични групи от населението"</t>
  </si>
  <si>
    <t xml:space="preserve">1600-02-03 </t>
  </si>
  <si>
    <t>Бюджетна програма "Спешна медицинска помощ"</t>
  </si>
  <si>
    <t xml:space="preserve">1600-02-04 </t>
  </si>
  <si>
    <t>Бюджетна програма "Психиатрична помощ"</t>
  </si>
  <si>
    <t xml:space="preserve">1600-02-05 </t>
  </si>
  <si>
    <t>Бюджетна програма "Осигуряване на кръв и кръвни продукти"</t>
  </si>
  <si>
    <t xml:space="preserve">1600-02-06 </t>
  </si>
  <si>
    <t>1600-03-00</t>
  </si>
  <si>
    <t>ОБЛАСТ НА ПОЛИТИКА 3 ЛЕКАРСТВЕНИ ПРОДУКТИ И МЕДИЦИНСКИ ИЗДЕЛИЯ</t>
  </si>
  <si>
    <t>1600-03-01</t>
  </si>
  <si>
    <t>Бюджетна програма "Достъпни и качествени лекарствени продукти и медицински изделия"</t>
  </si>
  <si>
    <t>1600-04-00</t>
  </si>
  <si>
    <t>Бюджетна програма "Администрация"</t>
  </si>
  <si>
    <t>1600-02-02 - Бюджетна програма  „Осигуряване на медицинска помощ на специфични групи от населението“</t>
  </si>
  <si>
    <t xml:space="preserve">1600-02-03 - Бюджетна програма „Спешна медицинска помощ“  </t>
  </si>
  <si>
    <t xml:space="preserve">1600-02-04 - Бюджетна програма „Психиатрична помощ“ </t>
  </si>
  <si>
    <t xml:space="preserve">1600-02-05 - Бюджетна програма „Осигуряване на кръв и кръвни продукти" </t>
  </si>
  <si>
    <t xml:space="preserve">1600-03-01 - Бюджетна програма „Достъпни и качествени лекарствени продукти и медицински изделия“ </t>
  </si>
  <si>
    <t>1600-04-00 - Бюджетна програма "Администрация"</t>
  </si>
  <si>
    <t>Отчет на ведомствените и администрираните разходи по бюджетни програми</t>
  </si>
  <si>
    <t>към</t>
  </si>
  <si>
    <t xml:space="preserve">Отчет на ведомствените и администрираните разходи по бюджетни програми </t>
  </si>
  <si>
    <t xml:space="preserve">към </t>
  </si>
  <si>
    <t xml:space="preserve">Отчет за изпълнението на бюджета с тримесечна информация за разходите по бюджетни програми по бюджета </t>
  </si>
  <si>
    <t>Бюджетна програма „Контрол на медицинските дейности, здравна информация и електронно здравеопазване“</t>
  </si>
  <si>
    <t>1600-02-01 - Бюджетна програма „Контрол на медицинските дейности, здравна информация и електронно здравеопазване“</t>
  </si>
  <si>
    <t>1600-02-06 -'Бюджетна програма „Медико-социални грижи за деца в неравностойно положение, майчино и детско здравеопазване“</t>
  </si>
  <si>
    <t>Бюджетна програма „Медико-социални грижи за деца в неравностойно положение, майчино и детско здравеопазване“</t>
  </si>
  <si>
    <t>Стипендии за обучение на докторанти държавна поръчка</t>
  </si>
  <si>
    <t>Субсидии за осъществяване на болнична помощ</t>
  </si>
  <si>
    <t>Средства за участие на Република България в Европейска асоциация за инспекция и надзор в здравеопазването и социалната сфера и други</t>
  </si>
  <si>
    <t>Разходи за дейности по асистирана репродукция</t>
  </si>
  <si>
    <t>Средства за участие на Република България в Система за сътрудничество в областта на фармацевтичните инспекции и други</t>
  </si>
  <si>
    <t>Средства за участие на Република България в Международната асоциация на националните институти по обществено здраве и други</t>
  </si>
  <si>
    <t xml:space="preserve">Разходи за придобиване на специалност </t>
  </si>
  <si>
    <t>Разходи за централна доставка на лекарствени продукти</t>
  </si>
  <si>
    <t>Разходи за осигуряване на въздушен транспорт чрез санитарна авиация</t>
  </si>
  <si>
    <t>II. Администрирани разходни параграфи по бюджета-общо</t>
  </si>
  <si>
    <t>Разходи за дейности за насърчаване на донорството-национална програма</t>
  </si>
  <si>
    <t>Капиталови трансфери за придобиване на материални дълготрайни активи и основен ремонт на лечебните заведения</t>
  </si>
  <si>
    <t xml:space="preserve">Разходи за изпълнение на национални програми </t>
  </si>
  <si>
    <t>Разходи за придобиване на специалност</t>
  </si>
  <si>
    <t>Капиталови трансфери за Българския Червен кръст</t>
  </si>
  <si>
    <t>Разходи в обществена полза</t>
  </si>
  <si>
    <t>Общо разходи по бюджета (I+II)</t>
  </si>
  <si>
    <t>Субсидии за отбранително-мобилизационна подготовка</t>
  </si>
  <si>
    <t>Средства за участие на Република България в Световната здравна организация, Здравната мрежа на страните от Югоизточна Европа и други.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</si>
  <si>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</si>
  <si>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</si>
  <si>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</si>
  <si>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Отчет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</si>
  <si>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</si>
  <si>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</si>
  <si>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</si>
  <si>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</si>
  <si>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</si>
  <si>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1600-Общо разходи по бюджетните програми на Министерство на здравеопазването</t>
  </si>
  <si>
    <t>Разходи по бюджетните програми</t>
  </si>
  <si>
    <t>Закон 2023 г.</t>
  </si>
  <si>
    <t>план 2023 г.</t>
  </si>
  <si>
    <t>към 31 март 2023 г.</t>
  </si>
  <si>
    <t>към 30 юни 2023 г.</t>
  </si>
  <si>
    <t>към 30 септември 2023 г.</t>
  </si>
  <si>
    <t>към 31 декември 2023 г.</t>
  </si>
  <si>
    <t>Разходи за изпълнение на национални програми</t>
  </si>
  <si>
    <t>на Министерство на здравеопазването към 31.12.2023 г.</t>
  </si>
  <si>
    <t>Отчет на разходите по области на политики/функционални области и бюджетни програми към 31.12.2023 г.</t>
  </si>
  <si>
    <t>31.12.2023 г.</t>
  </si>
  <si>
    <t>Субсидии за Българския Червен кръст, в т.ч.</t>
  </si>
  <si>
    <t>Планинска спасителна служба при Български Червен кръст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</si>
</sst>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&quot; &quot;###&quot; &quot;##0&quot; &quot;&quot; &quot;;\-###&quot; &quot;###&quot; &quot;##0&quot; &quot;&quot; &quot;"/>
    <numFmt numFmtId="187" formatCode="0.0_)"/>
    <numFmt numFmtId="188" formatCode="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5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8" fillId="0" borderId="17" xfId="0" applyNumberFormat="1" applyFont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7" fillId="0" borderId="21" xfId="0" applyNumberFormat="1" applyFont="1" applyBorder="1" applyAlignment="1">
      <alignment horizontal="right" vertical="top" wrapText="1"/>
    </xf>
    <xf numFmtId="3" fontId="7" fillId="0" borderId="22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0" fontId="11" fillId="0" borderId="27" xfId="0" applyFont="1" applyBorder="1" applyAlignment="1">
      <alignment vertical="top" wrapText="1"/>
    </xf>
    <xf numFmtId="3" fontId="11" fillId="0" borderId="28" xfId="0" applyNumberFormat="1" applyFont="1" applyBorder="1" applyAlignment="1">
      <alignment horizontal="right" vertical="top" wrapText="1"/>
    </xf>
    <xf numFmtId="3" fontId="11" fillId="0" borderId="29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1" fillId="0" borderId="20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3" fontId="11" fillId="0" borderId="3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21" xfId="0" applyNumberFormat="1" applyFont="1" applyBorder="1" applyAlignment="1">
      <alignment horizontal="right" vertical="top" wrapText="1"/>
    </xf>
    <xf numFmtId="3" fontId="14" fillId="0" borderId="22" xfId="0" applyNumberFormat="1" applyFont="1" applyBorder="1" applyAlignment="1">
      <alignment horizontal="right" vertical="top" wrapText="1"/>
    </xf>
    <xf numFmtId="3" fontId="15" fillId="0" borderId="0" xfId="0" applyNumberFormat="1" applyFont="1" applyAlignment="1">
      <alignment/>
    </xf>
    <xf numFmtId="3" fontId="14" fillId="0" borderId="28" xfId="0" applyNumberFormat="1" applyFont="1" applyBorder="1" applyAlignment="1">
      <alignment horizontal="right" vertical="top" wrapText="1"/>
    </xf>
    <xf numFmtId="3" fontId="14" fillId="0" borderId="29" xfId="0" applyNumberFormat="1" applyFont="1" applyBorder="1" applyAlignment="1">
      <alignment horizontal="right" vertical="top" wrapText="1"/>
    </xf>
    <xf numFmtId="3" fontId="16" fillId="0" borderId="21" xfId="0" applyNumberFormat="1" applyFont="1" applyBorder="1" applyAlignment="1">
      <alignment horizontal="right" vertical="top" wrapText="1"/>
    </xf>
    <xf numFmtId="3" fontId="16" fillId="0" borderId="22" xfId="0" applyNumberFormat="1" applyFont="1" applyBorder="1" applyAlignment="1">
      <alignment horizontal="right" vertical="top" wrapText="1"/>
    </xf>
    <xf numFmtId="0" fontId="16" fillId="0" borderId="21" xfId="0" applyFont="1" applyBorder="1" applyAlignment="1">
      <alignment horizontal="right" vertical="top" wrapText="1"/>
    </xf>
    <xf numFmtId="0" fontId="16" fillId="0" borderId="22" xfId="0" applyFont="1" applyBorder="1" applyAlignment="1">
      <alignment horizontal="right" vertical="top" wrapText="1"/>
    </xf>
    <xf numFmtId="3" fontId="14" fillId="0" borderId="25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6" fillId="0" borderId="30" xfId="0" applyNumberFormat="1" applyFont="1" applyBorder="1" applyAlignment="1">
      <alignment horizontal="right" vertical="top" wrapText="1"/>
    </xf>
    <xf numFmtId="0" fontId="6" fillId="0" borderId="31" xfId="0" applyFont="1" applyBorder="1" applyAlignment="1">
      <alignment vertical="top" wrapText="1"/>
    </xf>
    <xf numFmtId="3" fontId="6" fillId="0" borderId="32" xfId="0" applyNumberFormat="1" applyFont="1" applyBorder="1" applyAlignment="1">
      <alignment horizontal="right" vertical="top" wrapText="1"/>
    </xf>
    <xf numFmtId="0" fontId="12" fillId="0" borderId="2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3" fontId="14" fillId="0" borderId="33" xfId="0" applyNumberFormat="1" applyFont="1" applyBorder="1" applyAlignment="1">
      <alignment horizontal="right" vertical="top" wrapText="1"/>
    </xf>
    <xf numFmtId="3" fontId="14" fillId="0" borderId="30" xfId="0" applyNumberFormat="1" applyFont="1" applyBorder="1" applyAlignment="1">
      <alignment horizontal="right" vertical="top" wrapText="1"/>
    </xf>
    <xf numFmtId="3" fontId="14" fillId="0" borderId="32" xfId="0" applyNumberFormat="1" applyFont="1" applyBorder="1" applyAlignment="1">
      <alignment horizontal="right" vertical="top" wrapText="1"/>
    </xf>
    <xf numFmtId="0" fontId="13" fillId="0" borderId="34" xfId="0" applyFont="1" applyBorder="1" applyAlignment="1">
      <alignment/>
    </xf>
    <xf numFmtId="3" fontId="14" fillId="0" borderId="35" xfId="0" applyNumberFormat="1" applyFont="1" applyBorder="1" applyAlignment="1">
      <alignment vertical="top" wrapText="1"/>
    </xf>
    <xf numFmtId="3" fontId="2" fillId="0" borderId="36" xfId="0" applyNumberFormat="1" applyFont="1" applyBorder="1" applyAlignment="1">
      <alignment horizontal="center" vertical="top" wrapText="1"/>
    </xf>
    <xf numFmtId="3" fontId="2" fillId="0" borderId="34" xfId="0" applyNumberFormat="1" applyFont="1" applyBorder="1" applyAlignment="1">
      <alignment horizontal="center" vertical="top" wrapText="1"/>
    </xf>
    <xf numFmtId="0" fontId="55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3" fontId="1" fillId="0" borderId="30" xfId="0" applyNumberFormat="1" applyFont="1" applyBorder="1" applyAlignment="1">
      <alignment horizontal="right" vertical="top" wrapText="1"/>
    </xf>
    <xf numFmtId="3" fontId="1" fillId="0" borderId="32" xfId="0" applyNumberFormat="1" applyFont="1" applyBorder="1" applyAlignment="1">
      <alignment horizontal="right" vertical="top" wrapText="1"/>
    </xf>
    <xf numFmtId="3" fontId="8" fillId="0" borderId="37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3" fontId="1" fillId="0" borderId="21" xfId="0" applyNumberFormat="1" applyFont="1" applyFill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33" borderId="21" xfId="0" applyNumberFormat="1" applyFont="1" applyFill="1" applyBorder="1" applyAlignment="1">
      <alignment horizontal="right" vertical="top" wrapText="1"/>
    </xf>
    <xf numFmtId="3" fontId="1" fillId="33" borderId="30" xfId="0" applyNumberFormat="1" applyFont="1" applyFill="1" applyBorder="1" applyAlignment="1">
      <alignment horizontal="right" vertical="top" wrapText="1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25" xfId="0" applyFont="1" applyBorder="1" applyAlignment="1">
      <alignment vertical="top" wrapText="1"/>
    </xf>
    <xf numFmtId="3" fontId="14" fillId="0" borderId="26" xfId="0" applyNumberFormat="1" applyFont="1" applyBorder="1" applyAlignment="1">
      <alignment horizontal="right" vertical="top" wrapText="1"/>
    </xf>
    <xf numFmtId="3" fontId="7" fillId="0" borderId="23" xfId="0" applyNumberFormat="1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horizontal="right" vertical="top" wrapText="1"/>
    </xf>
    <xf numFmtId="0" fontId="1" fillId="0" borderId="38" xfId="0" applyFont="1" applyBorder="1" applyAlignment="1">
      <alignment vertical="top" wrapText="1"/>
    </xf>
    <xf numFmtId="3" fontId="1" fillId="0" borderId="39" xfId="0" applyNumberFormat="1" applyFont="1" applyBorder="1" applyAlignment="1">
      <alignment horizontal="right" vertical="top" wrapText="1"/>
    </xf>
    <xf numFmtId="3" fontId="1" fillId="0" borderId="40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56" fillId="34" borderId="10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3" fontId="8" fillId="0" borderId="30" xfId="0" applyNumberFormat="1" applyFont="1" applyBorder="1" applyAlignment="1">
      <alignment horizontal="right" vertical="top" wrapText="1"/>
    </xf>
    <xf numFmtId="3" fontId="8" fillId="0" borderId="32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3" fontId="8" fillId="0" borderId="16" xfId="0" applyNumberFormat="1" applyFont="1" applyBorder="1" applyAlignment="1">
      <alignment horizontal="right" vertical="top" wrapText="1"/>
    </xf>
    <xf numFmtId="0" fontId="2" fillId="0" borderId="34" xfId="0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3" fontId="8" fillId="0" borderId="43" xfId="0" applyNumberFormat="1" applyFont="1" applyBorder="1" applyAlignment="1">
      <alignment horizontal="right" vertical="top" wrapText="1"/>
    </xf>
    <xf numFmtId="0" fontId="1" fillId="0" borderId="10" xfId="0" applyFont="1" applyBorder="1" applyAlignment="1" quotePrefix="1">
      <alignment vertical="top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35" xfId="0" applyFont="1" applyBorder="1" applyAlignment="1" quotePrefix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7" fillId="34" borderId="10" xfId="0" applyFont="1" applyFill="1" applyBorder="1" applyAlignment="1">
      <alignment vertical="center" wrapText="1"/>
    </xf>
    <xf numFmtId="0" fontId="11" fillId="0" borderId="31" xfId="0" applyFont="1" applyBorder="1" applyAlignment="1">
      <alignment vertical="top" wrapText="1"/>
    </xf>
    <xf numFmtId="3" fontId="11" fillId="0" borderId="32" xfId="0" applyNumberFormat="1" applyFont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55" fillId="0" borderId="36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5" fillId="0" borderId="36" xfId="0" applyFont="1" applyBorder="1" applyAlignment="1" quotePrefix="1">
      <alignment horizontal="center" vertical="center" wrapText="1"/>
    </xf>
    <xf numFmtId="0" fontId="55" fillId="0" borderId="46" xfId="0" applyFont="1" applyBorder="1" applyAlignment="1" quotePrefix="1">
      <alignment horizontal="center" vertical="center" wrapText="1"/>
    </xf>
    <xf numFmtId="0" fontId="55" fillId="0" borderId="34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left"/>
    </xf>
    <xf numFmtId="3" fontId="2" fillId="0" borderId="47" xfId="0" applyNumberFormat="1" applyFont="1" applyBorder="1" applyAlignment="1">
      <alignment horizontal="left"/>
    </xf>
    <xf numFmtId="3" fontId="2" fillId="0" borderId="48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42" xfId="0" applyFont="1" applyBorder="1" applyAlignment="1" quotePrefix="1">
      <alignment horizontal="left" vertical="top" wrapText="1"/>
    </xf>
    <xf numFmtId="0" fontId="8" fillId="0" borderId="47" xfId="0" applyFont="1" applyBorder="1" applyAlignment="1" quotePrefix="1">
      <alignment horizontal="left" vertical="top" wrapText="1"/>
    </xf>
    <xf numFmtId="0" fontId="8" fillId="0" borderId="48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wrapText="1"/>
    </xf>
    <xf numFmtId="3" fontId="6" fillId="0" borderId="49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14.8515625" style="0" customWidth="1"/>
    <col min="2" max="2" width="82.8515625" style="0" customWidth="1"/>
    <col min="3" max="3" width="17.421875" style="0" customWidth="1"/>
    <col min="4" max="4" width="19.7109375" style="0" customWidth="1"/>
    <col min="5" max="7" width="17.421875" style="0" customWidth="1"/>
    <col min="8" max="8" width="20.140625" style="0" customWidth="1"/>
    <col min="11" max="11" width="14.57421875" style="0" bestFit="1" customWidth="1"/>
  </cols>
  <sheetData>
    <row r="1" spans="1:8" ht="37.5" customHeight="1">
      <c r="A1" s="123" t="s">
        <v>56</v>
      </c>
      <c r="B1" s="123"/>
      <c r="C1" s="123"/>
      <c r="D1" s="123"/>
      <c r="E1" s="123"/>
      <c r="F1" s="123"/>
      <c r="G1" s="123"/>
      <c r="H1" s="123"/>
    </row>
    <row r="2" spans="1:8" ht="37.5" customHeight="1">
      <c r="A2" s="122" t="s">
        <v>98</v>
      </c>
      <c r="B2" s="122"/>
      <c r="C2" s="122"/>
      <c r="D2" s="122"/>
      <c r="E2" s="122"/>
      <c r="F2" s="122"/>
      <c r="G2" s="122"/>
      <c r="H2" s="122"/>
    </row>
    <row r="3" spans="1:8" ht="48" customHeight="1">
      <c r="A3" s="122" t="s">
        <v>99</v>
      </c>
      <c r="B3" s="122"/>
      <c r="C3" s="122"/>
      <c r="D3" s="122"/>
      <c r="E3" s="122"/>
      <c r="F3" s="122"/>
      <c r="G3" s="122"/>
      <c r="H3" s="122"/>
    </row>
    <row r="4" spans="2:8" ht="15.75" thickBot="1">
      <c r="B4" s="44"/>
      <c r="C4" s="44"/>
      <c r="D4" s="44"/>
      <c r="E4" s="44"/>
      <c r="F4" s="44"/>
      <c r="G4" s="44"/>
      <c r="H4" s="44"/>
    </row>
    <row r="5" spans="1:8" s="45" customFormat="1" ht="18">
      <c r="A5" s="119" t="s">
        <v>20</v>
      </c>
      <c r="B5" s="119" t="s">
        <v>80</v>
      </c>
      <c r="C5" s="119" t="s">
        <v>81</v>
      </c>
      <c r="D5" s="124" t="s">
        <v>82</v>
      </c>
      <c r="E5" s="110" t="s">
        <v>83</v>
      </c>
      <c r="F5" s="110" t="s">
        <v>83</v>
      </c>
      <c r="G5" s="110" t="s">
        <v>83</v>
      </c>
      <c r="H5" s="110" t="s">
        <v>83</v>
      </c>
    </row>
    <row r="6" spans="1:8" s="45" customFormat="1" ht="18">
      <c r="A6" s="120"/>
      <c r="B6" s="120"/>
      <c r="C6" s="120"/>
      <c r="D6" s="125"/>
      <c r="E6" s="111" t="s">
        <v>53</v>
      </c>
      <c r="F6" s="111" t="s">
        <v>53</v>
      </c>
      <c r="G6" s="111" t="s">
        <v>53</v>
      </c>
      <c r="H6" s="111" t="s">
        <v>53</v>
      </c>
    </row>
    <row r="7" spans="1:8" s="45" customFormat="1" ht="26.25" thickBot="1">
      <c r="A7" s="121"/>
      <c r="B7" s="121"/>
      <c r="C7" s="121"/>
      <c r="D7" s="126"/>
      <c r="E7" s="112" t="s">
        <v>84</v>
      </c>
      <c r="F7" s="113" t="s">
        <v>85</v>
      </c>
      <c r="G7" s="113" t="s">
        <v>86</v>
      </c>
      <c r="H7" s="113" t="s">
        <v>87</v>
      </c>
    </row>
    <row r="8" spans="1:8" s="45" customFormat="1" ht="20.25" thickBot="1">
      <c r="A8" s="66"/>
      <c r="B8" s="67" t="s">
        <v>1</v>
      </c>
      <c r="C8" s="63">
        <f aca="true" t="shared" si="0" ref="C8:H8">SUM(C9,C15,C23,C26)</f>
        <v>920579400</v>
      </c>
      <c r="D8" s="64">
        <f t="shared" si="0"/>
        <v>1103931475</v>
      </c>
      <c r="E8" s="64">
        <f t="shared" si="0"/>
        <v>167056568</v>
      </c>
      <c r="F8" s="64">
        <f t="shared" si="0"/>
        <v>377196307</v>
      </c>
      <c r="G8" s="64">
        <f t="shared" si="0"/>
        <v>747945062</v>
      </c>
      <c r="H8" s="65">
        <f t="shared" si="0"/>
        <v>1078741523</v>
      </c>
    </row>
    <row r="9" spans="1:8" s="49" customFormat="1" ht="31.5">
      <c r="A9" s="83" t="s">
        <v>21</v>
      </c>
      <c r="B9" s="84" t="s">
        <v>22</v>
      </c>
      <c r="C9" s="50">
        <f aca="true" t="shared" si="1" ref="C9:H9">SUM(C10:C13)</f>
        <v>158462200</v>
      </c>
      <c r="D9" s="50">
        <f t="shared" si="1"/>
        <v>295142146</v>
      </c>
      <c r="E9" s="50">
        <f t="shared" si="1"/>
        <v>27834469</v>
      </c>
      <c r="F9" s="50">
        <f t="shared" si="1"/>
        <v>60919765</v>
      </c>
      <c r="G9" s="50">
        <f t="shared" si="1"/>
        <v>241259553</v>
      </c>
      <c r="H9" s="51">
        <f t="shared" si="1"/>
        <v>281692029</v>
      </c>
    </row>
    <row r="10" spans="1:11" s="45" customFormat="1" ht="36.75" customHeight="1">
      <c r="A10" s="85" t="s">
        <v>13</v>
      </c>
      <c r="B10" s="61" t="s">
        <v>23</v>
      </c>
      <c r="C10" s="52">
        <f>'Pr 1'!C21</f>
        <v>35772000</v>
      </c>
      <c r="D10" s="52">
        <f>'Pr 1'!D21</f>
        <v>39022702</v>
      </c>
      <c r="E10" s="52">
        <f>'Pr 1'!E21</f>
        <v>7993215</v>
      </c>
      <c r="F10" s="52">
        <f>'Pr 1'!F21</f>
        <v>17827772</v>
      </c>
      <c r="G10" s="52">
        <f>'Pr 1'!G21</f>
        <v>25497973</v>
      </c>
      <c r="H10" s="53">
        <f>'Pr 1'!H21</f>
        <v>38513433</v>
      </c>
      <c r="K10" s="49"/>
    </row>
    <row r="11" spans="1:11" s="45" customFormat="1" ht="30.75" customHeight="1">
      <c r="A11" s="85" t="s">
        <v>15</v>
      </c>
      <c r="B11" s="61" t="s">
        <v>24</v>
      </c>
      <c r="C11" s="52">
        <f>'Pr 2'!C22</f>
        <v>10015800</v>
      </c>
      <c r="D11" s="52">
        <f>'Pr 2'!D22</f>
        <v>10373445</v>
      </c>
      <c r="E11" s="52">
        <f>'Pr 2'!E22</f>
        <v>1685652</v>
      </c>
      <c r="F11" s="52">
        <f>'Pr 2'!F22</f>
        <v>3540076</v>
      </c>
      <c r="G11" s="52">
        <f>'Pr 2'!G22</f>
        <v>5839115</v>
      </c>
      <c r="H11" s="53">
        <f>'Pr 2'!H22</f>
        <v>10285853</v>
      </c>
      <c r="K11" s="49"/>
    </row>
    <row r="12" spans="1:11" s="45" customFormat="1" ht="19.5">
      <c r="A12" s="85" t="s">
        <v>17</v>
      </c>
      <c r="B12" s="61" t="s">
        <v>25</v>
      </c>
      <c r="C12" s="52">
        <f>'Pr 3'!C24</f>
        <v>111041300</v>
      </c>
      <c r="D12" s="52">
        <f>'Pr 3'!D24</f>
        <v>244019599</v>
      </c>
      <c r="E12" s="52">
        <f>'Pr 3'!E24</f>
        <v>17824316</v>
      </c>
      <c r="F12" s="52">
        <f>'Pr 3'!F24</f>
        <v>38988071</v>
      </c>
      <c r="G12" s="52">
        <f>'Pr 3'!G24</f>
        <v>208938052</v>
      </c>
      <c r="H12" s="53">
        <f>'Pr 3'!H24</f>
        <v>231327944</v>
      </c>
      <c r="K12" s="49"/>
    </row>
    <row r="13" spans="1:11" s="45" customFormat="1" ht="19.5">
      <c r="A13" s="85" t="s">
        <v>26</v>
      </c>
      <c r="B13" s="61" t="s">
        <v>27</v>
      </c>
      <c r="C13" s="52">
        <f>'Pr 4'!C21</f>
        <v>1633100</v>
      </c>
      <c r="D13" s="52">
        <f>'Pr 4'!D21</f>
        <v>1726400</v>
      </c>
      <c r="E13" s="52">
        <f>'Pr 4'!E21</f>
        <v>331286</v>
      </c>
      <c r="F13" s="52">
        <f>'Pr 4'!F21</f>
        <v>563846</v>
      </c>
      <c r="G13" s="52">
        <f>'Pr 4'!G21</f>
        <v>984413</v>
      </c>
      <c r="H13" s="53">
        <f>'Pr 4'!H21</f>
        <v>1564799</v>
      </c>
      <c r="K13" s="49"/>
    </row>
    <row r="14" spans="1:11" s="45" customFormat="1" ht="19.5">
      <c r="A14" s="85"/>
      <c r="B14" s="61"/>
      <c r="C14" s="54"/>
      <c r="D14" s="54"/>
      <c r="E14" s="54"/>
      <c r="F14" s="54"/>
      <c r="G14" s="54"/>
      <c r="H14" s="55"/>
      <c r="K14" s="49"/>
    </row>
    <row r="15" spans="1:8" s="49" customFormat="1" ht="40.5" customHeight="1">
      <c r="A15" s="86" t="s">
        <v>28</v>
      </c>
      <c r="B15" s="62" t="s">
        <v>29</v>
      </c>
      <c r="C15" s="47">
        <f aca="true" t="shared" si="2" ref="C15:H15">SUM(C16:C21)</f>
        <v>690412100</v>
      </c>
      <c r="D15" s="47">
        <f t="shared" si="2"/>
        <v>730983934</v>
      </c>
      <c r="E15" s="47">
        <f t="shared" si="2"/>
        <v>123192765</v>
      </c>
      <c r="F15" s="47">
        <f t="shared" si="2"/>
        <v>283924273</v>
      </c>
      <c r="G15" s="47">
        <f t="shared" si="2"/>
        <v>451671026</v>
      </c>
      <c r="H15" s="48">
        <f t="shared" si="2"/>
        <v>719500608</v>
      </c>
    </row>
    <row r="16" spans="1:11" s="45" customFormat="1" ht="31.5">
      <c r="A16" s="85" t="s">
        <v>30</v>
      </c>
      <c r="B16" s="61" t="s">
        <v>57</v>
      </c>
      <c r="C16" s="52">
        <f>'Pr 5'!C21</f>
        <v>34121800</v>
      </c>
      <c r="D16" s="52">
        <f>'Pr 5'!D21</f>
        <v>36188634</v>
      </c>
      <c r="E16" s="52">
        <f>'Pr 5'!E21</f>
        <v>4765335</v>
      </c>
      <c r="F16" s="52">
        <f>'Pr 5'!F21</f>
        <v>13584600</v>
      </c>
      <c r="G16" s="52">
        <f>'Pr 5'!G21</f>
        <v>21201226</v>
      </c>
      <c r="H16" s="53">
        <f>'Pr 5'!H21</f>
        <v>31481646</v>
      </c>
      <c r="I16" s="49"/>
      <c r="K16" s="49"/>
    </row>
    <row r="17" spans="1:11" s="45" customFormat="1" ht="31.5">
      <c r="A17" s="85" t="s">
        <v>31</v>
      </c>
      <c r="B17" s="61" t="s">
        <v>32</v>
      </c>
      <c r="C17" s="52">
        <f>'Pr 6'!C18</f>
        <v>115748300</v>
      </c>
      <c r="D17" s="52">
        <f>'Pr 6'!D18</f>
        <v>141344158</v>
      </c>
      <c r="E17" s="52">
        <f>'Pr 6'!E18</f>
        <v>11941912</v>
      </c>
      <c r="F17" s="52">
        <f>'Pr 6'!F18</f>
        <v>35942832</v>
      </c>
      <c r="G17" s="52">
        <f>'Pr 6'!G18</f>
        <v>66307391</v>
      </c>
      <c r="H17" s="53">
        <f>'Pr 6'!H18</f>
        <v>135610880</v>
      </c>
      <c r="K17" s="49"/>
    </row>
    <row r="18" spans="1:11" s="45" customFormat="1" ht="19.5">
      <c r="A18" s="85" t="s">
        <v>33</v>
      </c>
      <c r="B18" s="61" t="s">
        <v>34</v>
      </c>
      <c r="C18" s="52">
        <f>'Pr 7'!C21</f>
        <v>321517700</v>
      </c>
      <c r="D18" s="52">
        <f>'Pr 7'!D21</f>
        <v>345310366</v>
      </c>
      <c r="E18" s="52">
        <f>'Pr 7'!E21</f>
        <v>69379107</v>
      </c>
      <c r="F18" s="52">
        <f>'Pr 7'!F21</f>
        <v>157732712</v>
      </c>
      <c r="G18" s="52">
        <f>'Pr 7'!G21</f>
        <v>230383542</v>
      </c>
      <c r="H18" s="53">
        <f>'Pr 7'!H21</f>
        <v>344949828</v>
      </c>
      <c r="K18" s="49"/>
    </row>
    <row r="19" spans="1:11" s="45" customFormat="1" ht="19.5">
      <c r="A19" s="85" t="s">
        <v>35</v>
      </c>
      <c r="B19" s="61" t="s">
        <v>36</v>
      </c>
      <c r="C19" s="52">
        <f>'Pr 8'!C20</f>
        <v>106216900</v>
      </c>
      <c r="D19" s="52">
        <f>'Pr 8'!D20</f>
        <v>105765900</v>
      </c>
      <c r="E19" s="52">
        <f>'Pr 8'!E20</f>
        <v>21872328</v>
      </c>
      <c r="F19" s="52">
        <f>'Pr 8'!F20</f>
        <v>39497453</v>
      </c>
      <c r="G19" s="52">
        <f>'Pr 8'!G20</f>
        <v>71590910</v>
      </c>
      <c r="H19" s="53">
        <f>'Pr 8'!H20</f>
        <v>105688406</v>
      </c>
      <c r="K19" s="49"/>
    </row>
    <row r="20" spans="1:11" s="45" customFormat="1" ht="33" customHeight="1">
      <c r="A20" s="85" t="s">
        <v>37</v>
      </c>
      <c r="B20" s="61" t="s">
        <v>38</v>
      </c>
      <c r="C20" s="52">
        <f>'Pr 9'!C20</f>
        <v>39196800</v>
      </c>
      <c r="D20" s="52">
        <f>'Pr 9'!D20</f>
        <v>41395476</v>
      </c>
      <c r="E20" s="52">
        <f>'Pr 9'!E20</f>
        <v>4251199</v>
      </c>
      <c r="F20" s="52">
        <f>'Pr 9'!F20</f>
        <v>12811627</v>
      </c>
      <c r="G20" s="52">
        <f>'Pr 9'!G20</f>
        <v>21753975</v>
      </c>
      <c r="H20" s="53">
        <f>'Pr 9'!H20</f>
        <v>41247738</v>
      </c>
      <c r="K20" s="49"/>
    </row>
    <row r="21" spans="1:11" s="45" customFormat="1" ht="31.5">
      <c r="A21" s="85" t="s">
        <v>39</v>
      </c>
      <c r="B21" s="61" t="s">
        <v>60</v>
      </c>
      <c r="C21" s="52">
        <f>'Pr 10'!C21</f>
        <v>73610600</v>
      </c>
      <c r="D21" s="52">
        <f>'Pr 10'!D21</f>
        <v>60979400</v>
      </c>
      <c r="E21" s="52">
        <f>'Pr 10'!E21</f>
        <v>10982884</v>
      </c>
      <c r="F21" s="52">
        <f>'Pr 10'!F21</f>
        <v>24355049</v>
      </c>
      <c r="G21" s="52">
        <f>'Pr 10'!G21</f>
        <v>40433982</v>
      </c>
      <c r="H21" s="53">
        <f>'Pr 10'!H21</f>
        <v>60522110</v>
      </c>
      <c r="K21" s="49"/>
    </row>
    <row r="22" spans="1:11" s="45" customFormat="1" ht="19.5">
      <c r="A22" s="85"/>
      <c r="B22" s="61"/>
      <c r="C22" s="54"/>
      <c r="D22" s="54"/>
      <c r="E22" s="54"/>
      <c r="F22" s="54"/>
      <c r="G22" s="54"/>
      <c r="H22" s="55"/>
      <c r="K22" s="49"/>
    </row>
    <row r="23" spans="1:8" s="49" customFormat="1" ht="31.5">
      <c r="A23" s="86" t="s">
        <v>40</v>
      </c>
      <c r="B23" s="62" t="s">
        <v>41</v>
      </c>
      <c r="C23" s="47">
        <f aca="true" t="shared" si="3" ref="C23:H23">SUM(C24)</f>
        <v>38101000</v>
      </c>
      <c r="D23" s="47">
        <f t="shared" si="3"/>
        <v>42869300</v>
      </c>
      <c r="E23" s="47">
        <f t="shared" si="3"/>
        <v>8110279</v>
      </c>
      <c r="F23" s="47">
        <f t="shared" si="3"/>
        <v>15901979</v>
      </c>
      <c r="G23" s="47">
        <f t="shared" si="3"/>
        <v>30380259</v>
      </c>
      <c r="H23" s="48">
        <f t="shared" si="3"/>
        <v>42788575</v>
      </c>
    </row>
    <row r="24" spans="1:11" s="45" customFormat="1" ht="31.5">
      <c r="A24" s="85" t="s">
        <v>42</v>
      </c>
      <c r="B24" s="61" t="s">
        <v>43</v>
      </c>
      <c r="C24" s="52">
        <f>'Pr 11'!C20</f>
        <v>38101000</v>
      </c>
      <c r="D24" s="52">
        <f>'Pr 11'!D20</f>
        <v>42869300</v>
      </c>
      <c r="E24" s="52">
        <f>'Pr 11'!E20</f>
        <v>8110279</v>
      </c>
      <c r="F24" s="52">
        <f>'Pr 11'!F20</f>
        <v>15901979</v>
      </c>
      <c r="G24" s="52">
        <f>'Pr 11'!G20</f>
        <v>30380259</v>
      </c>
      <c r="H24" s="53">
        <f>'Pr 11'!H20</f>
        <v>42788575</v>
      </c>
      <c r="K24" s="49"/>
    </row>
    <row r="25" spans="1:11" s="45" customFormat="1" ht="19.5">
      <c r="A25" s="85"/>
      <c r="B25" s="61"/>
      <c r="C25" s="54"/>
      <c r="D25" s="54"/>
      <c r="E25" s="54"/>
      <c r="F25" s="54"/>
      <c r="G25" s="54"/>
      <c r="H25" s="55"/>
      <c r="K25" s="49"/>
    </row>
    <row r="26" spans="1:11" s="46" customFormat="1" ht="23.25" customHeight="1" thickBot="1">
      <c r="A26" s="87" t="s">
        <v>44</v>
      </c>
      <c r="B26" s="88" t="s">
        <v>45</v>
      </c>
      <c r="C26" s="56">
        <f>'Pr 12'!C21</f>
        <v>33604100</v>
      </c>
      <c r="D26" s="56">
        <f>'Pr 12'!D21</f>
        <v>34936095</v>
      </c>
      <c r="E26" s="56">
        <f>'Pr 12'!E21</f>
        <v>7919055</v>
      </c>
      <c r="F26" s="56">
        <f>'Pr 12'!F21</f>
        <v>16450290</v>
      </c>
      <c r="G26" s="56">
        <f>'Pr 12'!G21</f>
        <v>24634224</v>
      </c>
      <c r="H26" s="89">
        <f>'Pr 12'!H21</f>
        <v>34760311</v>
      </c>
      <c r="K26" s="49"/>
    </row>
    <row r="28" spans="1:8" ht="12.75">
      <c r="A28" s="118" t="s">
        <v>88</v>
      </c>
      <c r="B28" s="118"/>
      <c r="C28" s="118"/>
      <c r="D28" s="118"/>
      <c r="E28" s="118"/>
      <c r="F28" s="118"/>
      <c r="G28" s="118"/>
      <c r="H28" s="118"/>
    </row>
  </sheetData>
  <sheetProtection/>
  <mergeCells count="8">
    <mergeCell ref="A28:H28"/>
    <mergeCell ref="A5:A7"/>
    <mergeCell ref="A3:H3"/>
    <mergeCell ref="A1:H1"/>
    <mergeCell ref="A2:H2"/>
    <mergeCell ref="B5:B7"/>
    <mergeCell ref="C5:C7"/>
    <mergeCell ref="D5:D7"/>
  </mergeCells>
  <printOptions horizontalCentered="1"/>
  <pageMargins left="0.1968503937007874" right="0.1968503937007874" top="0.2362204724409449" bottom="0.1968503937007874" header="0.1968503937007874" footer="0.15748031496062992"/>
  <pageSetup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421875" style="0" customWidth="1"/>
    <col min="3" max="6" width="14.140625" style="10" customWidth="1"/>
    <col min="7" max="7" width="17.28125" style="10" customWidth="1"/>
    <col min="8" max="8" width="16.28125" style="10" customWidth="1"/>
    <col min="9" max="9" width="10.57421875" style="0" customWidth="1"/>
  </cols>
  <sheetData>
    <row r="1" spans="2:8" ht="15.75">
      <c r="B1" s="141" t="s">
        <v>54</v>
      </c>
      <c r="C1" s="141"/>
      <c r="D1" s="141"/>
      <c r="E1" s="141"/>
      <c r="F1" s="141"/>
      <c r="G1" s="141"/>
      <c r="H1" s="141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48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92</v>
      </c>
      <c r="E5" s="69" t="s">
        <v>93</v>
      </c>
      <c r="F5" s="69" t="s">
        <v>94</v>
      </c>
      <c r="G5" s="69" t="s">
        <v>95</v>
      </c>
      <c r="H5" s="69" t="s">
        <v>96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51931300</v>
      </c>
      <c r="D6" s="12">
        <f>SUM(D8:D10)</f>
        <v>51524500</v>
      </c>
      <c r="E6" s="12">
        <f t="shared" si="0"/>
        <v>10678941</v>
      </c>
      <c r="F6" s="12">
        <f t="shared" si="0"/>
        <v>21715200</v>
      </c>
      <c r="G6" s="12">
        <f t="shared" si="0"/>
        <v>34899982</v>
      </c>
      <c r="H6" s="13">
        <f t="shared" si="0"/>
        <v>51470683</v>
      </c>
      <c r="I6" s="27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27"/>
    </row>
    <row r="8" spans="2:9" ht="18.75" customHeight="1">
      <c r="B8" s="1" t="s">
        <v>3</v>
      </c>
      <c r="C8" s="16">
        <v>39898900</v>
      </c>
      <c r="D8" s="16">
        <v>40640752</v>
      </c>
      <c r="E8" s="16">
        <v>8316976</v>
      </c>
      <c r="F8" s="16">
        <v>17060522</v>
      </c>
      <c r="G8" s="16">
        <v>28178440</v>
      </c>
      <c r="H8" s="17">
        <v>40590744</v>
      </c>
      <c r="I8" s="27"/>
    </row>
    <row r="9" spans="2:9" ht="18.75" customHeight="1">
      <c r="B9" s="1" t="s">
        <v>4</v>
      </c>
      <c r="C9" s="16">
        <v>12032400</v>
      </c>
      <c r="D9" s="16">
        <v>10842548</v>
      </c>
      <c r="E9" s="16">
        <v>2359889</v>
      </c>
      <c r="F9" s="16">
        <v>4622620</v>
      </c>
      <c r="G9" s="16">
        <v>6721542</v>
      </c>
      <c r="H9" s="17">
        <v>10838823</v>
      </c>
      <c r="I9" s="27"/>
    </row>
    <row r="10" spans="2:9" ht="18.75" customHeight="1">
      <c r="B10" s="1" t="s">
        <v>5</v>
      </c>
      <c r="C10" s="16"/>
      <c r="D10" s="16">
        <v>41200</v>
      </c>
      <c r="E10" s="16">
        <v>2076</v>
      </c>
      <c r="F10" s="16">
        <v>32058</v>
      </c>
      <c r="G10" s="16"/>
      <c r="H10" s="17">
        <v>41116</v>
      </c>
      <c r="I10" s="27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27"/>
    </row>
    <row r="12" spans="2:9" s="9" customFormat="1" ht="22.5" customHeight="1" thickBot="1">
      <c r="B12" s="8" t="s">
        <v>6</v>
      </c>
      <c r="C12" s="103">
        <f aca="true" t="shared" si="1" ref="C12:H12">SUM(C14:C17)</f>
        <v>54285600</v>
      </c>
      <c r="D12" s="103">
        <f t="shared" si="1"/>
        <v>54241400</v>
      </c>
      <c r="E12" s="103">
        <f t="shared" si="1"/>
        <v>11193387</v>
      </c>
      <c r="F12" s="103">
        <f t="shared" si="1"/>
        <v>17782253</v>
      </c>
      <c r="G12" s="103">
        <f t="shared" si="1"/>
        <v>36690928</v>
      </c>
      <c r="H12" s="108">
        <f t="shared" si="1"/>
        <v>54217723</v>
      </c>
      <c r="I12" s="27"/>
    </row>
    <row r="13" spans="2:9" ht="12.75">
      <c r="B13" s="3" t="s">
        <v>2</v>
      </c>
      <c r="C13" s="14"/>
      <c r="D13" s="14"/>
      <c r="E13" s="14"/>
      <c r="F13" s="14"/>
      <c r="G13" s="14"/>
      <c r="H13" s="15"/>
      <c r="I13" s="27"/>
    </row>
    <row r="14" spans="2:9" ht="12.75">
      <c r="B14" s="1" t="s">
        <v>97</v>
      </c>
      <c r="C14" s="16">
        <v>235600</v>
      </c>
      <c r="D14" s="16">
        <v>41400</v>
      </c>
      <c r="E14" s="16"/>
      <c r="F14" s="16"/>
      <c r="G14" s="16">
        <v>7942</v>
      </c>
      <c r="H14" s="17">
        <v>17723</v>
      </c>
      <c r="I14" s="27"/>
    </row>
    <row r="15" spans="2:9" ht="12.75">
      <c r="B15" s="96" t="s">
        <v>62</v>
      </c>
      <c r="C15" s="16">
        <v>54050000</v>
      </c>
      <c r="D15" s="16">
        <v>54200000</v>
      </c>
      <c r="E15" s="16">
        <v>11193387</v>
      </c>
      <c r="F15" s="16">
        <v>17782253</v>
      </c>
      <c r="G15" s="16">
        <v>36682986</v>
      </c>
      <c r="H15" s="17">
        <v>54200000</v>
      </c>
      <c r="I15" s="27"/>
    </row>
    <row r="16" spans="2:9" ht="12.75" hidden="1">
      <c r="B16" s="96"/>
      <c r="C16" s="16"/>
      <c r="D16" s="16"/>
      <c r="E16" s="16"/>
      <c r="F16" s="16"/>
      <c r="G16" s="16"/>
      <c r="H16" s="17"/>
      <c r="I16" s="27"/>
    </row>
    <row r="17" spans="2:9" s="9" customFormat="1" ht="18.75" customHeight="1" hidden="1">
      <c r="B17" s="1" t="s">
        <v>5</v>
      </c>
      <c r="C17" s="20">
        <f aca="true" t="shared" si="2" ref="C17:H17">C18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1">
        <f t="shared" si="2"/>
        <v>0</v>
      </c>
      <c r="I17" s="27"/>
    </row>
    <row r="18" spans="2:9" s="9" customFormat="1" ht="18.75" customHeight="1" hidden="1">
      <c r="B18" s="1" t="s">
        <v>9</v>
      </c>
      <c r="C18" s="20"/>
      <c r="D18" s="20"/>
      <c r="E18" s="20"/>
      <c r="F18" s="20"/>
      <c r="G18" s="20"/>
      <c r="H18" s="21"/>
      <c r="I18" s="27"/>
    </row>
    <row r="19" spans="2:9" ht="18.75" customHeight="1" thickBot="1">
      <c r="B19" s="92"/>
      <c r="C19" s="93"/>
      <c r="D19" s="93"/>
      <c r="E19" s="93"/>
      <c r="F19" s="93"/>
      <c r="G19" s="93"/>
      <c r="H19" s="94"/>
      <c r="I19" s="27"/>
    </row>
    <row r="20" spans="2:9" s="9" customFormat="1" ht="18.75" customHeight="1" thickBot="1">
      <c r="B20" s="8" t="s">
        <v>77</v>
      </c>
      <c r="C20" s="12">
        <f aca="true" t="shared" si="3" ref="C20:H20">SUM(C6,C12)</f>
        <v>106216900</v>
      </c>
      <c r="D20" s="12">
        <f>SUM(D6,D12)</f>
        <v>105765900</v>
      </c>
      <c r="E20" s="12">
        <f t="shared" si="3"/>
        <v>21872328</v>
      </c>
      <c r="F20" s="12">
        <f t="shared" si="3"/>
        <v>39497453</v>
      </c>
      <c r="G20" s="12">
        <f t="shared" si="3"/>
        <v>71590910</v>
      </c>
      <c r="H20" s="13">
        <f t="shared" si="3"/>
        <v>105688406</v>
      </c>
      <c r="I20" s="27"/>
    </row>
    <row r="21" spans="2:9" s="9" customFormat="1" ht="18.75" customHeight="1" thickBot="1">
      <c r="B21" s="98"/>
      <c r="C21" s="99"/>
      <c r="D21" s="99"/>
      <c r="E21" s="99"/>
      <c r="F21" s="99"/>
      <c r="G21" s="99"/>
      <c r="H21" s="100"/>
      <c r="I21" s="27"/>
    </row>
    <row r="22" spans="2:8" ht="18.75" customHeight="1" thickBot="1">
      <c r="B22" s="71"/>
      <c r="C22" s="72"/>
      <c r="D22" s="72"/>
      <c r="E22" s="72"/>
      <c r="F22" s="72"/>
      <c r="G22" s="72"/>
      <c r="H22" s="73"/>
    </row>
    <row r="23" spans="2:8" ht="18.75" customHeight="1" thickBot="1">
      <c r="B23" s="71" t="s">
        <v>7</v>
      </c>
      <c r="C23" s="72">
        <v>1442</v>
      </c>
      <c r="D23" s="72">
        <v>1442</v>
      </c>
      <c r="E23" s="72">
        <v>1384</v>
      </c>
      <c r="F23" s="72">
        <v>1376</v>
      </c>
      <c r="G23" s="72">
        <v>1374</v>
      </c>
      <c r="H23" s="73">
        <v>1380</v>
      </c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4.421875" style="0" customWidth="1"/>
    <col min="3" max="6" width="14.140625" style="10" customWidth="1"/>
    <col min="7" max="7" width="17.28125" style="10" customWidth="1"/>
    <col min="8" max="8" width="16.28125" style="10" customWidth="1"/>
    <col min="9" max="9" width="10.7109375" style="0" hidden="1" customWidth="1"/>
    <col min="10" max="10" width="12.140625" style="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49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92</v>
      </c>
      <c r="E5" s="69" t="s">
        <v>93</v>
      </c>
      <c r="F5" s="69" t="s">
        <v>94</v>
      </c>
      <c r="G5" s="69" t="s">
        <v>95</v>
      </c>
      <c r="H5" s="69" t="s">
        <v>96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18866000</v>
      </c>
      <c r="D6" s="12">
        <f>SUM(D8:D10)</f>
        <v>21168316</v>
      </c>
      <c r="E6" s="12">
        <f t="shared" si="0"/>
        <v>4251199</v>
      </c>
      <c r="F6" s="12">
        <f t="shared" si="0"/>
        <v>8718756</v>
      </c>
      <c r="G6" s="12">
        <f t="shared" si="0"/>
        <v>14144142</v>
      </c>
      <c r="H6" s="13">
        <f t="shared" si="0"/>
        <v>21160781</v>
      </c>
      <c r="I6" s="27">
        <f>D6-H6</f>
        <v>7535</v>
      </c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27">
        <f aca="true" t="shared" si="1" ref="I7:I23">D7-H7</f>
        <v>0</v>
      </c>
    </row>
    <row r="8" spans="2:10" ht="18.75" customHeight="1">
      <c r="B8" s="1" t="s">
        <v>3</v>
      </c>
      <c r="C8" s="16">
        <v>14627800</v>
      </c>
      <c r="D8" s="16">
        <v>15873800</v>
      </c>
      <c r="E8" s="16">
        <v>3477117</v>
      </c>
      <c r="F8" s="16">
        <v>6908454</v>
      </c>
      <c r="G8" s="16">
        <v>11215635</v>
      </c>
      <c r="H8" s="17">
        <v>15866475</v>
      </c>
      <c r="I8" s="27">
        <f t="shared" si="1"/>
        <v>7325</v>
      </c>
      <c r="J8" s="10"/>
    </row>
    <row r="9" spans="2:10" ht="18.75" customHeight="1">
      <c r="B9" s="1" t="s">
        <v>4</v>
      </c>
      <c r="C9" s="16">
        <v>4238200</v>
      </c>
      <c r="D9" s="16">
        <v>5294516</v>
      </c>
      <c r="E9" s="16">
        <v>774082</v>
      </c>
      <c r="F9" s="16">
        <v>1810302</v>
      </c>
      <c r="G9" s="16">
        <v>2928507</v>
      </c>
      <c r="H9" s="17">
        <v>5294306</v>
      </c>
      <c r="I9" s="27">
        <f t="shared" si="1"/>
        <v>210</v>
      </c>
      <c r="J9" s="10"/>
    </row>
    <row r="10" spans="2:10" ht="18.75" customHeight="1">
      <c r="B10" s="1" t="s">
        <v>5</v>
      </c>
      <c r="C10" s="16"/>
      <c r="D10" s="16"/>
      <c r="E10" s="16"/>
      <c r="F10" s="16"/>
      <c r="G10" s="16"/>
      <c r="H10" s="17"/>
      <c r="I10" s="27">
        <f t="shared" si="1"/>
        <v>0</v>
      </c>
      <c r="J10" s="10"/>
    </row>
    <row r="11" spans="2:10" ht="18.75" customHeight="1" thickBot="1">
      <c r="B11" s="4"/>
      <c r="C11" s="18"/>
      <c r="D11" s="18"/>
      <c r="E11" s="18"/>
      <c r="F11" s="18"/>
      <c r="G11" s="18"/>
      <c r="H11" s="19"/>
      <c r="I11" s="27">
        <f t="shared" si="1"/>
        <v>0</v>
      </c>
      <c r="J11" s="10"/>
    </row>
    <row r="12" spans="2:10" s="9" customFormat="1" ht="14.25" thickBot="1">
      <c r="B12" s="8" t="s">
        <v>6</v>
      </c>
      <c r="C12" s="103">
        <f aca="true" t="shared" si="2" ref="C12:H12">SUM(C14:C17)</f>
        <v>20330800</v>
      </c>
      <c r="D12" s="103">
        <f t="shared" si="2"/>
        <v>20227160</v>
      </c>
      <c r="E12" s="103">
        <f t="shared" si="2"/>
        <v>0</v>
      </c>
      <c r="F12" s="103">
        <f t="shared" si="2"/>
        <v>4092871</v>
      </c>
      <c r="G12" s="103">
        <f t="shared" si="2"/>
        <v>7609833</v>
      </c>
      <c r="H12" s="108">
        <f t="shared" si="2"/>
        <v>20086957</v>
      </c>
      <c r="I12" s="74" t="e">
        <f>#REF!+#REF!+#REF!+#REF!+#REF!+#REF!+#REF!+#REF!+#REF!+I15+I17</f>
        <v>#REF!</v>
      </c>
      <c r="J12" s="10"/>
    </row>
    <row r="13" spans="2:10" ht="18.75" customHeight="1">
      <c r="B13" s="3" t="s">
        <v>2</v>
      </c>
      <c r="C13" s="14"/>
      <c r="D13" s="14"/>
      <c r="E13" s="14"/>
      <c r="F13" s="14"/>
      <c r="G13" s="14"/>
      <c r="H13" s="15"/>
      <c r="I13" s="27">
        <f t="shared" si="1"/>
        <v>0</v>
      </c>
      <c r="J13" s="10"/>
    </row>
    <row r="14" spans="2:10" s="80" customFormat="1" ht="12.75">
      <c r="B14" s="1" t="s">
        <v>68</v>
      </c>
      <c r="C14" s="76">
        <v>20330800</v>
      </c>
      <c r="D14" s="76">
        <v>20227160</v>
      </c>
      <c r="E14" s="76"/>
      <c r="F14" s="76">
        <v>4092871</v>
      </c>
      <c r="G14" s="76">
        <v>7609833</v>
      </c>
      <c r="H14" s="77">
        <v>20086957</v>
      </c>
      <c r="I14" s="78"/>
      <c r="J14" s="79"/>
    </row>
    <row r="15" spans="2:10" s="9" customFormat="1" ht="18.75" customHeight="1" hidden="1">
      <c r="B15" s="1"/>
      <c r="C15" s="20"/>
      <c r="D15" s="20"/>
      <c r="E15" s="20"/>
      <c r="F15" s="20"/>
      <c r="G15" s="20"/>
      <c r="H15" s="21"/>
      <c r="I15" s="27">
        <f t="shared" si="1"/>
        <v>0</v>
      </c>
      <c r="J15" s="10"/>
    </row>
    <row r="16" spans="2:10" s="9" customFormat="1" ht="18.75" customHeight="1" hidden="1">
      <c r="B16" s="1"/>
      <c r="C16" s="20"/>
      <c r="D16" s="20"/>
      <c r="E16" s="20"/>
      <c r="F16" s="20"/>
      <c r="G16" s="20"/>
      <c r="H16" s="21"/>
      <c r="I16" s="27"/>
      <c r="J16" s="10"/>
    </row>
    <row r="17" spans="2:10" s="9" customFormat="1" ht="18.75" customHeight="1" hidden="1">
      <c r="B17" s="1" t="s">
        <v>5</v>
      </c>
      <c r="C17" s="20">
        <f aca="true" t="shared" si="3" ref="C17:H17">C18</f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1">
        <f t="shared" si="3"/>
        <v>0</v>
      </c>
      <c r="I17" s="27">
        <f t="shared" si="1"/>
        <v>0</v>
      </c>
      <c r="J17" s="10"/>
    </row>
    <row r="18" spans="2:10" s="9" customFormat="1" ht="18.75" customHeight="1" hidden="1">
      <c r="B18" s="1" t="s">
        <v>9</v>
      </c>
      <c r="C18" s="20"/>
      <c r="D18" s="20"/>
      <c r="E18" s="20"/>
      <c r="F18" s="20"/>
      <c r="G18" s="20"/>
      <c r="H18" s="21"/>
      <c r="I18" s="27">
        <f t="shared" si="1"/>
        <v>0</v>
      </c>
      <c r="J18" s="10"/>
    </row>
    <row r="19" spans="2:10" ht="18.75" customHeight="1" thickBot="1">
      <c r="B19" s="92"/>
      <c r="C19" s="93"/>
      <c r="D19" s="93"/>
      <c r="E19" s="93"/>
      <c r="F19" s="93"/>
      <c r="G19" s="93"/>
      <c r="H19" s="94"/>
      <c r="I19" s="27"/>
      <c r="J19" s="10"/>
    </row>
    <row r="20" spans="2:10" s="9" customFormat="1" ht="18.75" customHeight="1" thickBot="1">
      <c r="B20" s="8" t="s">
        <v>77</v>
      </c>
      <c r="C20" s="12">
        <f aca="true" t="shared" si="4" ref="C20:H20">SUM(C6,C12)</f>
        <v>39196800</v>
      </c>
      <c r="D20" s="12">
        <f>SUM(D6,D12)</f>
        <v>41395476</v>
      </c>
      <c r="E20" s="12">
        <f t="shared" si="4"/>
        <v>4251199</v>
      </c>
      <c r="F20" s="12">
        <f t="shared" si="4"/>
        <v>12811627</v>
      </c>
      <c r="G20" s="12">
        <f t="shared" si="4"/>
        <v>21753975</v>
      </c>
      <c r="H20" s="13">
        <f t="shared" si="4"/>
        <v>41247738</v>
      </c>
      <c r="I20" s="27">
        <f t="shared" si="1"/>
        <v>147738</v>
      </c>
      <c r="J20" s="10"/>
    </row>
    <row r="21" spans="2:10" s="9" customFormat="1" ht="18.75" customHeight="1" thickBot="1">
      <c r="B21" s="98"/>
      <c r="C21" s="99"/>
      <c r="D21" s="99"/>
      <c r="E21" s="99"/>
      <c r="F21" s="99"/>
      <c r="G21" s="99"/>
      <c r="H21" s="100"/>
      <c r="I21" s="27"/>
      <c r="J21" s="10"/>
    </row>
    <row r="22" spans="2:9" ht="18.75" customHeight="1" thickBot="1">
      <c r="B22" s="71"/>
      <c r="C22" s="72"/>
      <c r="D22" s="72"/>
      <c r="E22" s="72"/>
      <c r="F22" s="72"/>
      <c r="G22" s="72"/>
      <c r="H22" s="73"/>
      <c r="I22" s="27">
        <f t="shared" si="1"/>
        <v>0</v>
      </c>
    </row>
    <row r="23" spans="2:9" ht="18.75" customHeight="1" thickBot="1">
      <c r="B23" s="71" t="s">
        <v>7</v>
      </c>
      <c r="C23" s="72">
        <v>511</v>
      </c>
      <c r="D23" s="72">
        <v>511</v>
      </c>
      <c r="E23" s="72">
        <v>478</v>
      </c>
      <c r="F23" s="72">
        <v>478</v>
      </c>
      <c r="G23" s="72">
        <v>479</v>
      </c>
      <c r="H23" s="73">
        <v>480</v>
      </c>
      <c r="I23" s="27">
        <f t="shared" si="1"/>
        <v>31</v>
      </c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8.140625" style="0" customWidth="1"/>
    <col min="3" max="6" width="14.140625" style="10" customWidth="1"/>
    <col min="7" max="7" width="17.28125" style="10" customWidth="1"/>
    <col min="8" max="8" width="16.28125" style="10" customWidth="1"/>
    <col min="9" max="9" width="12.00390625" style="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59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92</v>
      </c>
      <c r="E5" s="69" t="s">
        <v>93</v>
      </c>
      <c r="F5" s="69" t="s">
        <v>94</v>
      </c>
      <c r="G5" s="69" t="s">
        <v>95</v>
      </c>
      <c r="H5" s="69" t="s">
        <v>96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44860600</v>
      </c>
      <c r="D6" s="12">
        <f>SUM(D8:D10)</f>
        <v>35177970</v>
      </c>
      <c r="E6" s="12">
        <f t="shared" si="0"/>
        <v>7436306</v>
      </c>
      <c r="F6" s="12">
        <f t="shared" si="0"/>
        <v>14904553</v>
      </c>
      <c r="G6" s="12">
        <f t="shared" si="0"/>
        <v>24297304</v>
      </c>
      <c r="H6" s="13">
        <f t="shared" si="0"/>
        <v>34774729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>
        <v>36881700</v>
      </c>
      <c r="D8" s="16">
        <v>28335700</v>
      </c>
      <c r="E8" s="16">
        <v>6021231</v>
      </c>
      <c r="F8" s="16">
        <v>12141308</v>
      </c>
      <c r="G8" s="16">
        <v>19931336</v>
      </c>
      <c r="H8" s="17">
        <v>27969763</v>
      </c>
      <c r="I8" s="10"/>
    </row>
    <row r="9" spans="2:9" ht="18.75" customHeight="1">
      <c r="B9" s="1" t="s">
        <v>4</v>
      </c>
      <c r="C9" s="16">
        <v>7978900</v>
      </c>
      <c r="D9" s="16">
        <v>6671280</v>
      </c>
      <c r="E9" s="16">
        <v>1415075</v>
      </c>
      <c r="F9" s="16">
        <v>2763245</v>
      </c>
      <c r="G9" s="16">
        <v>4365968</v>
      </c>
      <c r="H9" s="17">
        <v>6634048</v>
      </c>
      <c r="I9" s="10"/>
    </row>
    <row r="10" spans="2:9" ht="18.75" customHeight="1">
      <c r="B10" s="1" t="s">
        <v>5</v>
      </c>
      <c r="C10" s="16"/>
      <c r="D10" s="16">
        <v>170990</v>
      </c>
      <c r="E10" s="16"/>
      <c r="F10" s="16"/>
      <c r="G10" s="16"/>
      <c r="H10" s="17">
        <v>170918</v>
      </c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8" t="s">
        <v>6</v>
      </c>
      <c r="C12" s="103">
        <f aca="true" t="shared" si="1" ref="C12:H12">SUM(C14:C18)</f>
        <v>28750000</v>
      </c>
      <c r="D12" s="103">
        <f t="shared" si="1"/>
        <v>25801430</v>
      </c>
      <c r="E12" s="103">
        <f t="shared" si="1"/>
        <v>3546578</v>
      </c>
      <c r="F12" s="103">
        <f t="shared" si="1"/>
        <v>9450496</v>
      </c>
      <c r="G12" s="103">
        <f t="shared" si="1"/>
        <v>16136678</v>
      </c>
      <c r="H12" s="108">
        <f t="shared" si="1"/>
        <v>25747381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s="80" customFormat="1" ht="22.5" customHeight="1">
      <c r="B14" s="1" t="s">
        <v>73</v>
      </c>
      <c r="C14" s="76">
        <v>6690000</v>
      </c>
      <c r="D14" s="76">
        <v>4182330</v>
      </c>
      <c r="E14" s="76">
        <v>7870</v>
      </c>
      <c r="F14" s="76">
        <v>631919</v>
      </c>
      <c r="G14" s="76">
        <v>1886186</v>
      </c>
      <c r="H14" s="77">
        <v>4153001</v>
      </c>
      <c r="I14" s="79"/>
    </row>
    <row r="15" spans="2:9" s="80" customFormat="1" ht="12.75">
      <c r="B15" s="1" t="s">
        <v>68</v>
      </c>
      <c r="C15" s="76">
        <v>2000000</v>
      </c>
      <c r="D15" s="76">
        <v>1559100</v>
      </c>
      <c r="E15" s="76">
        <v>386946</v>
      </c>
      <c r="F15" s="76">
        <v>420605</v>
      </c>
      <c r="G15" s="76">
        <v>1225222</v>
      </c>
      <c r="H15" s="77">
        <v>1558541</v>
      </c>
      <c r="I15" s="79"/>
    </row>
    <row r="16" spans="2:9" ht="12.75">
      <c r="B16" s="95" t="s">
        <v>64</v>
      </c>
      <c r="C16" s="76">
        <v>20000000</v>
      </c>
      <c r="D16" s="76">
        <v>20000000</v>
      </c>
      <c r="E16" s="76">
        <v>3145462</v>
      </c>
      <c r="F16" s="16">
        <v>8385572</v>
      </c>
      <c r="G16" s="16">
        <v>13000670</v>
      </c>
      <c r="H16" s="17">
        <v>19999439</v>
      </c>
      <c r="I16" s="10"/>
    </row>
    <row r="17" spans="2:9" s="80" customFormat="1" ht="12.75">
      <c r="B17" s="1" t="s">
        <v>62</v>
      </c>
      <c r="C17" s="16">
        <v>60000</v>
      </c>
      <c r="D17" s="16">
        <v>60000</v>
      </c>
      <c r="E17" s="16">
        <v>6300</v>
      </c>
      <c r="F17" s="81">
        <v>12400</v>
      </c>
      <c r="G17" s="76">
        <v>24600</v>
      </c>
      <c r="H17" s="77">
        <v>36400</v>
      </c>
      <c r="I17" s="79"/>
    </row>
    <row r="18" spans="2:9" s="106" customFormat="1" ht="18.75" customHeight="1" hidden="1">
      <c r="B18" s="1" t="s">
        <v>5</v>
      </c>
      <c r="C18" s="16">
        <f aca="true" t="shared" si="2" ref="C18:H18">C19</f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7">
        <f t="shared" si="2"/>
        <v>0</v>
      </c>
      <c r="I18" s="105"/>
    </row>
    <row r="19" spans="2:9" s="106" customFormat="1" ht="18.75" customHeight="1" hidden="1">
      <c r="B19" s="1" t="s">
        <v>9</v>
      </c>
      <c r="C19" s="16"/>
      <c r="D19" s="16"/>
      <c r="E19" s="16"/>
      <c r="F19" s="16"/>
      <c r="G19" s="16"/>
      <c r="H19" s="17"/>
      <c r="I19" s="105"/>
    </row>
    <row r="20" spans="2:9" ht="18.75" customHeight="1" thickBot="1">
      <c r="B20" s="92"/>
      <c r="C20" s="93"/>
      <c r="D20" s="93"/>
      <c r="E20" s="93"/>
      <c r="F20" s="93"/>
      <c r="G20" s="93"/>
      <c r="H20" s="94"/>
      <c r="I20" s="10"/>
    </row>
    <row r="21" spans="2:9" s="9" customFormat="1" ht="18.75" customHeight="1" thickBot="1">
      <c r="B21" s="8" t="s">
        <v>77</v>
      </c>
      <c r="C21" s="12">
        <f aca="true" t="shared" si="3" ref="C21:H21">SUM(C6,C12)</f>
        <v>73610600</v>
      </c>
      <c r="D21" s="12">
        <f t="shared" si="3"/>
        <v>60979400</v>
      </c>
      <c r="E21" s="12">
        <f t="shared" si="3"/>
        <v>10982884</v>
      </c>
      <c r="F21" s="12">
        <f t="shared" si="3"/>
        <v>24355049</v>
      </c>
      <c r="G21" s="12">
        <f t="shared" si="3"/>
        <v>40433982</v>
      </c>
      <c r="H21" s="13">
        <f t="shared" si="3"/>
        <v>60522110</v>
      </c>
      <c r="I21" s="10"/>
    </row>
    <row r="22" spans="2:8" ht="18.75" customHeight="1" thickBot="1">
      <c r="B22" s="71" t="s">
        <v>7</v>
      </c>
      <c r="C22" s="72">
        <v>1398</v>
      </c>
      <c r="D22" s="72">
        <v>1398</v>
      </c>
      <c r="E22" s="72">
        <v>987</v>
      </c>
      <c r="F22" s="72">
        <v>988</v>
      </c>
      <c r="G22" s="72">
        <v>979</v>
      </c>
      <c r="H22" s="73">
        <v>974</v>
      </c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8.14062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50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92</v>
      </c>
      <c r="E5" s="69" t="s">
        <v>93</v>
      </c>
      <c r="F5" s="69" t="s">
        <v>94</v>
      </c>
      <c r="G5" s="69" t="s">
        <v>95</v>
      </c>
      <c r="H5" s="69" t="s">
        <v>96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12217600</v>
      </c>
      <c r="D6" s="12">
        <f>SUM(D8:D10)</f>
        <v>12188420</v>
      </c>
      <c r="E6" s="12">
        <f t="shared" si="0"/>
        <v>2608622</v>
      </c>
      <c r="F6" s="12">
        <f t="shared" si="0"/>
        <v>5344230</v>
      </c>
      <c r="G6" s="12">
        <f t="shared" si="0"/>
        <v>8568439</v>
      </c>
      <c r="H6" s="13">
        <f t="shared" si="0"/>
        <v>12107775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>
        <v>10632100</v>
      </c>
      <c r="D8" s="16">
        <v>10632100</v>
      </c>
      <c r="E8" s="16">
        <v>2384984</v>
      </c>
      <c r="F8" s="16">
        <v>4729595</v>
      </c>
      <c r="G8" s="16">
        <v>7646550</v>
      </c>
      <c r="H8" s="17">
        <v>10594756</v>
      </c>
      <c r="I8" s="10"/>
    </row>
    <row r="9" spans="2:9" ht="18.75" customHeight="1">
      <c r="B9" s="1" t="s">
        <v>4</v>
      </c>
      <c r="C9" s="16">
        <v>1585500</v>
      </c>
      <c r="D9" s="16">
        <v>1556320</v>
      </c>
      <c r="E9" s="16">
        <v>223638</v>
      </c>
      <c r="F9" s="16">
        <v>600355</v>
      </c>
      <c r="G9" s="16">
        <v>921889</v>
      </c>
      <c r="H9" s="17">
        <v>1513019</v>
      </c>
      <c r="I9" s="10"/>
    </row>
    <row r="10" spans="2:9" ht="18.75" customHeight="1">
      <c r="B10" s="1" t="s">
        <v>5</v>
      </c>
      <c r="C10" s="16"/>
      <c r="D10" s="16"/>
      <c r="E10" s="16"/>
      <c r="F10" s="16">
        <v>14280</v>
      </c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0.25" customHeight="1" thickBot="1">
      <c r="B12" s="8" t="s">
        <v>6</v>
      </c>
      <c r="C12" s="103">
        <f aca="true" t="shared" si="1" ref="C12:H12">SUM(C14:C17)</f>
        <v>25883400</v>
      </c>
      <c r="D12" s="103">
        <f t="shared" si="1"/>
        <v>30680880</v>
      </c>
      <c r="E12" s="103">
        <f t="shared" si="1"/>
        <v>5501657</v>
      </c>
      <c r="F12" s="103">
        <f t="shared" si="1"/>
        <v>10557749</v>
      </c>
      <c r="G12" s="103">
        <f t="shared" si="1"/>
        <v>21811820</v>
      </c>
      <c r="H12" s="108">
        <f t="shared" si="1"/>
        <v>30680800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9.5" customHeight="1">
      <c r="B14" s="1" t="s">
        <v>68</v>
      </c>
      <c r="C14" s="16">
        <v>25852000</v>
      </c>
      <c r="D14" s="16">
        <v>30642731</v>
      </c>
      <c r="E14" s="16">
        <v>5500957</v>
      </c>
      <c r="F14" s="81">
        <v>10557049</v>
      </c>
      <c r="G14" s="16">
        <v>21811120</v>
      </c>
      <c r="H14" s="17">
        <v>30642731</v>
      </c>
      <c r="I14" s="10"/>
    </row>
    <row r="15" spans="2:9" ht="38.25">
      <c r="B15" s="1" t="s">
        <v>65</v>
      </c>
      <c r="C15" s="16">
        <v>31400</v>
      </c>
      <c r="D15" s="16">
        <v>38149</v>
      </c>
      <c r="E15" s="16">
        <v>700</v>
      </c>
      <c r="F15" s="16">
        <v>700</v>
      </c>
      <c r="G15" s="16">
        <v>700</v>
      </c>
      <c r="H15" s="17">
        <v>38069</v>
      </c>
      <c r="I15" s="10"/>
    </row>
    <row r="16" spans="2:9" s="9" customFormat="1" ht="12.75" hidden="1">
      <c r="B16" s="1"/>
      <c r="C16" s="16"/>
      <c r="D16" s="16"/>
      <c r="E16" s="16"/>
      <c r="F16" s="81"/>
      <c r="G16" s="16"/>
      <c r="H16" s="17"/>
      <c r="I16" s="10"/>
    </row>
    <row r="17" spans="2:9" s="9" customFormat="1" ht="12.75" hidden="1">
      <c r="B17" s="1" t="s">
        <v>5</v>
      </c>
      <c r="C17" s="20">
        <f aca="true" t="shared" si="2" ref="C17:H17">C18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1">
        <f t="shared" si="2"/>
        <v>0</v>
      </c>
      <c r="I17" s="10"/>
    </row>
    <row r="18" spans="2:9" s="9" customFormat="1" ht="12.75" hidden="1">
      <c r="B18" s="1" t="s">
        <v>9</v>
      </c>
      <c r="C18" s="20"/>
      <c r="D18" s="20"/>
      <c r="E18" s="20"/>
      <c r="F18" s="20"/>
      <c r="G18" s="20"/>
      <c r="H18" s="21"/>
      <c r="I18" s="10"/>
    </row>
    <row r="19" spans="2:9" ht="18.75" customHeight="1" thickBot="1">
      <c r="B19" s="92"/>
      <c r="C19" s="93"/>
      <c r="D19" s="93"/>
      <c r="E19" s="93"/>
      <c r="F19" s="93"/>
      <c r="G19" s="93"/>
      <c r="H19" s="94"/>
      <c r="I19" s="10"/>
    </row>
    <row r="20" spans="2:9" s="9" customFormat="1" ht="18.75" customHeight="1" thickBot="1">
      <c r="B20" s="8" t="s">
        <v>77</v>
      </c>
      <c r="C20" s="12">
        <f aca="true" t="shared" si="3" ref="C20:H20">SUM(C6,C12)</f>
        <v>38101000</v>
      </c>
      <c r="D20" s="12">
        <f>SUM(D6,D12)</f>
        <v>42869300</v>
      </c>
      <c r="E20" s="12">
        <f t="shared" si="3"/>
        <v>8110279</v>
      </c>
      <c r="F20" s="12">
        <f t="shared" si="3"/>
        <v>15901979</v>
      </c>
      <c r="G20" s="12">
        <f t="shared" si="3"/>
        <v>30380259</v>
      </c>
      <c r="H20" s="13">
        <f t="shared" si="3"/>
        <v>42788575</v>
      </c>
      <c r="I20" s="10"/>
    </row>
    <row r="21" spans="2:8" ht="18.75" customHeight="1" thickBot="1">
      <c r="B21" s="71"/>
      <c r="C21" s="72"/>
      <c r="D21" s="72"/>
      <c r="E21" s="72"/>
      <c r="F21" s="72"/>
      <c r="G21" s="72"/>
      <c r="H21" s="73"/>
    </row>
    <row r="22" spans="2:8" ht="18.75" customHeight="1" thickBot="1">
      <c r="B22" s="71" t="s">
        <v>7</v>
      </c>
      <c r="C22" s="72">
        <v>255</v>
      </c>
      <c r="D22" s="72">
        <v>255</v>
      </c>
      <c r="E22" s="72">
        <v>222</v>
      </c>
      <c r="F22" s="82">
        <v>218</v>
      </c>
      <c r="G22" s="72">
        <v>222</v>
      </c>
      <c r="H22" s="73">
        <v>220</v>
      </c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2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2" max="2" width="47.5742187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5.75" customHeight="1" thickBot="1">
      <c r="B2" s="142" t="s">
        <v>53</v>
      </c>
      <c r="C2" s="142"/>
      <c r="D2" s="142"/>
      <c r="E2" s="11" t="s">
        <v>100</v>
      </c>
      <c r="F2" s="11"/>
      <c r="G2" s="11"/>
      <c r="H2" s="11"/>
    </row>
    <row r="3" spans="2:8" s="6" customFormat="1" ht="16.5" thickBot="1">
      <c r="B3" s="135" t="s">
        <v>51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92</v>
      </c>
      <c r="E5" s="69" t="s">
        <v>93</v>
      </c>
      <c r="F5" s="69" t="s">
        <v>94</v>
      </c>
      <c r="G5" s="69" t="s">
        <v>95</v>
      </c>
      <c r="H5" s="69" t="s">
        <v>96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24654100</v>
      </c>
      <c r="D6" s="12">
        <f>SUM(D8:D10)</f>
        <v>27775968</v>
      </c>
      <c r="E6" s="12">
        <f t="shared" si="0"/>
        <v>6320859</v>
      </c>
      <c r="F6" s="12">
        <f t="shared" si="0"/>
        <v>13247542</v>
      </c>
      <c r="G6" s="12">
        <f t="shared" si="0"/>
        <v>19666476</v>
      </c>
      <c r="H6" s="13">
        <f t="shared" si="0"/>
        <v>27600277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>
        <v>19181000</v>
      </c>
      <c r="D8" s="16">
        <v>21882566</v>
      </c>
      <c r="E8" s="16">
        <v>4887285</v>
      </c>
      <c r="F8" s="16">
        <v>9914637</v>
      </c>
      <c r="G8" s="16">
        <v>15527783</v>
      </c>
      <c r="H8" s="17">
        <v>21882355</v>
      </c>
      <c r="I8" s="10"/>
    </row>
    <row r="9" spans="2:9" ht="18.75" customHeight="1">
      <c r="B9" s="1" t="s">
        <v>4</v>
      </c>
      <c r="C9" s="16">
        <v>5473100</v>
      </c>
      <c r="D9" s="16">
        <v>5886142</v>
      </c>
      <c r="E9" s="16">
        <v>1432557</v>
      </c>
      <c r="F9" s="16">
        <v>3331888</v>
      </c>
      <c r="G9" s="16">
        <v>4138693</v>
      </c>
      <c r="H9" s="17">
        <v>5717922</v>
      </c>
      <c r="I9" s="10"/>
    </row>
    <row r="10" spans="2:9" ht="18.75" customHeight="1">
      <c r="B10" s="1" t="s">
        <v>5</v>
      </c>
      <c r="C10" s="16"/>
      <c r="D10" s="16">
        <v>7260</v>
      </c>
      <c r="E10" s="16">
        <v>1017</v>
      </c>
      <c r="F10" s="16">
        <v>1017</v>
      </c>
      <c r="G10" s="16"/>
      <c r="H10" s="17"/>
      <c r="I10" s="10"/>
    </row>
    <row r="11" spans="2:9" ht="18.75" customHeight="1" thickBot="1">
      <c r="B11" s="5"/>
      <c r="C11" s="22"/>
      <c r="D11" s="22"/>
      <c r="E11" s="22"/>
      <c r="F11" s="22"/>
      <c r="G11" s="22"/>
      <c r="H11" s="23"/>
      <c r="I11" s="10"/>
    </row>
    <row r="12" spans="2:9" s="9" customFormat="1" ht="19.5" customHeight="1" thickBot="1">
      <c r="B12" s="8" t="s">
        <v>6</v>
      </c>
      <c r="C12" s="103">
        <f aca="true" t="shared" si="1" ref="C12:H12">C14+C15+C17+C18+C19</f>
        <v>8950000</v>
      </c>
      <c r="D12" s="103">
        <f t="shared" si="1"/>
        <v>7160127</v>
      </c>
      <c r="E12" s="103">
        <f t="shared" si="1"/>
        <v>1598196</v>
      </c>
      <c r="F12" s="103">
        <f t="shared" si="1"/>
        <v>3202748</v>
      </c>
      <c r="G12" s="103">
        <f t="shared" si="1"/>
        <v>4967748</v>
      </c>
      <c r="H12" s="108">
        <f t="shared" si="1"/>
        <v>7160034</v>
      </c>
      <c r="I12" s="10"/>
    </row>
    <row r="13" spans="2:9" ht="18.75" customHeight="1">
      <c r="B13" s="24" t="s">
        <v>2</v>
      </c>
      <c r="C13" s="25"/>
      <c r="D13" s="25"/>
      <c r="E13" s="25"/>
      <c r="F13" s="25"/>
      <c r="G13" s="25"/>
      <c r="H13" s="26"/>
      <c r="I13" s="10"/>
    </row>
    <row r="14" spans="2:9" ht="12.75">
      <c r="B14" s="1" t="s">
        <v>74</v>
      </c>
      <c r="C14" s="16">
        <v>2212000</v>
      </c>
      <c r="D14" s="16"/>
      <c r="E14" s="16"/>
      <c r="F14" s="16"/>
      <c r="G14" s="16"/>
      <c r="H14" s="17"/>
      <c r="I14" s="10"/>
    </row>
    <row r="15" spans="2:9" ht="12.75">
      <c r="B15" s="1" t="s">
        <v>101</v>
      </c>
      <c r="C15" s="16">
        <v>5200000</v>
      </c>
      <c r="D15" s="16">
        <v>5480421</v>
      </c>
      <c r="E15" s="16">
        <v>1235000</v>
      </c>
      <c r="F15" s="16">
        <v>2599552</v>
      </c>
      <c r="G15" s="16">
        <v>3904552</v>
      </c>
      <c r="H15" s="17">
        <v>5480421</v>
      </c>
      <c r="I15" s="10"/>
    </row>
    <row r="16" spans="2:9" ht="25.5">
      <c r="B16" s="115" t="s">
        <v>102</v>
      </c>
      <c r="C16" s="20">
        <v>1168000</v>
      </c>
      <c r="D16" s="20">
        <v>1168000</v>
      </c>
      <c r="E16" s="20"/>
      <c r="F16" s="20"/>
      <c r="G16" s="20"/>
      <c r="H16" s="21">
        <v>1167829</v>
      </c>
      <c r="I16" s="10"/>
    </row>
    <row r="17" spans="2:9" s="80" customFormat="1" ht="12.75">
      <c r="B17" s="107" t="s">
        <v>78</v>
      </c>
      <c r="C17" s="76">
        <v>36000</v>
      </c>
      <c r="D17" s="76">
        <v>36000</v>
      </c>
      <c r="E17" s="76">
        <v>-93</v>
      </c>
      <c r="F17" s="76">
        <v>-93</v>
      </c>
      <c r="G17" s="76">
        <v>-93</v>
      </c>
      <c r="H17" s="77">
        <v>35907</v>
      </c>
      <c r="I17" s="79"/>
    </row>
    <row r="18" spans="2:9" s="80" customFormat="1" ht="38.25">
      <c r="B18" s="1" t="s">
        <v>79</v>
      </c>
      <c r="C18" s="76">
        <v>502000</v>
      </c>
      <c r="D18" s="76">
        <v>643706</v>
      </c>
      <c r="E18" s="76">
        <v>63289</v>
      </c>
      <c r="F18" s="76">
        <v>63289</v>
      </c>
      <c r="G18" s="76">
        <v>63289</v>
      </c>
      <c r="H18" s="77">
        <v>643706</v>
      </c>
      <c r="I18" s="79"/>
    </row>
    <row r="19" spans="2:8" ht="18.75" customHeight="1">
      <c r="B19" s="1" t="s">
        <v>75</v>
      </c>
      <c r="C19" s="16">
        <v>1000000</v>
      </c>
      <c r="D19" s="16">
        <v>1000000</v>
      </c>
      <c r="E19" s="16">
        <v>300000</v>
      </c>
      <c r="F19" s="16">
        <v>540000</v>
      </c>
      <c r="G19" s="16">
        <v>1000000</v>
      </c>
      <c r="H19" s="17">
        <v>1000000</v>
      </c>
    </row>
    <row r="20" spans="2:8" ht="18.75" customHeight="1" thickBot="1">
      <c r="B20" s="101"/>
      <c r="C20" s="22"/>
      <c r="D20" s="22"/>
      <c r="E20" s="22"/>
      <c r="F20" s="22"/>
      <c r="G20" s="22"/>
      <c r="H20" s="23"/>
    </row>
    <row r="21" spans="2:8" s="9" customFormat="1" ht="18.75" customHeight="1" thickBot="1">
      <c r="B21" s="98" t="s">
        <v>77</v>
      </c>
      <c r="C21" s="99">
        <f aca="true" t="shared" si="2" ref="C21:H21">SUM(C6,C12)</f>
        <v>33604100</v>
      </c>
      <c r="D21" s="99">
        <f t="shared" si="2"/>
        <v>34936095</v>
      </c>
      <c r="E21" s="99">
        <f t="shared" si="2"/>
        <v>7919055</v>
      </c>
      <c r="F21" s="99">
        <f t="shared" si="2"/>
        <v>16450290</v>
      </c>
      <c r="G21" s="99">
        <f t="shared" si="2"/>
        <v>24634224</v>
      </c>
      <c r="H21" s="100">
        <f t="shared" si="2"/>
        <v>34760311</v>
      </c>
    </row>
    <row r="22" spans="2:8" ht="18.75" customHeight="1" thickBot="1">
      <c r="B22" s="71" t="s">
        <v>7</v>
      </c>
      <c r="C22" s="72">
        <v>521</v>
      </c>
      <c r="D22" s="72">
        <v>521</v>
      </c>
      <c r="E22" s="72">
        <v>475</v>
      </c>
      <c r="F22" s="72">
        <v>476</v>
      </c>
      <c r="G22" s="72">
        <v>478</v>
      </c>
      <c r="H22" s="73">
        <v>478</v>
      </c>
    </row>
  </sheetData>
  <sheetProtection/>
  <mergeCells count="4">
    <mergeCell ref="B3:H3"/>
    <mergeCell ref="B1:H1"/>
    <mergeCell ref="B2:D2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E2:E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5.75">
      <c r="E2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2" max="2" width="59.8515625" style="0" customWidth="1"/>
    <col min="3" max="3" width="14.00390625" style="105" customWidth="1"/>
    <col min="4" max="4" width="16.421875" style="105" customWidth="1"/>
    <col min="5" max="5" width="15.140625" style="105" customWidth="1"/>
    <col min="6" max="6" width="13.57421875" style="105" customWidth="1"/>
    <col min="7" max="7" width="18.7109375" style="105" customWidth="1"/>
    <col min="8" max="8" width="18.140625" style="105" customWidth="1"/>
    <col min="9" max="9" width="20.28125" style="0" customWidth="1"/>
    <col min="10" max="10" width="19.421875" style="0" customWidth="1"/>
    <col min="11" max="12" width="13.140625" style="0" customWidth="1"/>
    <col min="13" max="13" width="16.00390625" style="0" customWidth="1"/>
    <col min="14" max="14" width="15.140625" style="0" customWidth="1"/>
    <col min="15" max="15" width="15.7109375" style="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27" t="s">
        <v>55</v>
      </c>
      <c r="C2" s="127"/>
      <c r="D2" s="127"/>
      <c r="E2" s="11" t="s">
        <v>100</v>
      </c>
      <c r="F2" s="11"/>
      <c r="G2" s="11"/>
      <c r="H2" s="11"/>
    </row>
    <row r="3" spans="2:8" s="6" customFormat="1" ht="16.5" thickBot="1">
      <c r="B3" s="131" t="s">
        <v>89</v>
      </c>
      <c r="C3" s="132"/>
      <c r="D3" s="132"/>
      <c r="E3" s="132"/>
      <c r="F3" s="132"/>
      <c r="G3" s="132"/>
      <c r="H3" s="133"/>
    </row>
    <row r="4" spans="2:8" ht="26.25" customHeight="1">
      <c r="B4" s="29" t="s">
        <v>90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30" t="s">
        <v>0</v>
      </c>
      <c r="C5" s="130"/>
      <c r="D5" s="104" t="s">
        <v>92</v>
      </c>
      <c r="E5" s="69" t="s">
        <v>93</v>
      </c>
      <c r="F5" s="69" t="s">
        <v>94</v>
      </c>
      <c r="G5" s="69" t="s">
        <v>95</v>
      </c>
      <c r="H5" s="69" t="s">
        <v>96</v>
      </c>
    </row>
    <row r="6" spans="2:8" s="9" customFormat="1" ht="18.75" customHeight="1" thickBot="1">
      <c r="B6" s="31" t="s">
        <v>12</v>
      </c>
      <c r="C6" s="32">
        <f aca="true" t="shared" si="0" ref="C6:H6">SUM(C8:C10)</f>
        <v>526740400</v>
      </c>
      <c r="D6" s="32">
        <f t="shared" si="0"/>
        <v>556785489</v>
      </c>
      <c r="E6" s="32">
        <f t="shared" si="0"/>
        <v>111715195</v>
      </c>
      <c r="F6" s="32">
        <f t="shared" si="0"/>
        <v>235346234</v>
      </c>
      <c r="G6" s="32">
        <f t="shared" si="0"/>
        <v>363367745</v>
      </c>
      <c r="H6" s="33">
        <f t="shared" si="0"/>
        <v>546853433</v>
      </c>
    </row>
    <row r="7" spans="2:15" ht="18.75" customHeight="1">
      <c r="B7" s="34" t="s">
        <v>2</v>
      </c>
      <c r="C7" s="35"/>
      <c r="D7" s="35"/>
      <c r="E7" s="35"/>
      <c r="F7" s="35"/>
      <c r="G7" s="35"/>
      <c r="H7" s="36"/>
      <c r="O7" s="10"/>
    </row>
    <row r="8" spans="2:12" ht="18.75" customHeight="1">
      <c r="B8" s="37" t="s">
        <v>3</v>
      </c>
      <c r="C8" s="38">
        <f>SUM('Pr 1:Pr 12'!C8)</f>
        <v>443613300</v>
      </c>
      <c r="D8" s="38">
        <f>SUM('Pr 1:Pr 12'!D8)</f>
        <v>465848676</v>
      </c>
      <c r="E8" s="38">
        <f>SUM('Pr 1:Pr 12'!E8)</f>
        <v>97348023</v>
      </c>
      <c r="F8" s="38">
        <f>SUM('Pr 1:Pr 12'!F8)</f>
        <v>201304062</v>
      </c>
      <c r="G8" s="38">
        <f>SUM('Pr 1:Pr 12'!G8)</f>
        <v>312265219</v>
      </c>
      <c r="H8" s="39">
        <f>SUM('Pr 1:Pr 12'!H8)</f>
        <v>464404842</v>
      </c>
      <c r="I8" s="10"/>
      <c r="J8" s="75"/>
      <c r="K8" s="10"/>
      <c r="L8" s="10"/>
    </row>
    <row r="9" spans="2:15" ht="18.75" customHeight="1">
      <c r="B9" s="37" t="s">
        <v>4</v>
      </c>
      <c r="C9" s="38">
        <f>SUM('Pr 1:Pr 12'!C9)</f>
        <v>69443900</v>
      </c>
      <c r="D9" s="38">
        <f>SUM('Pr 1:Pr 12'!D9)</f>
        <v>74914732</v>
      </c>
      <c r="E9" s="38">
        <f>SUM('Pr 1:Pr 12'!E9)</f>
        <v>14339308</v>
      </c>
      <c r="F9" s="38">
        <f>SUM('Pr 1:Pr 12'!F9)</f>
        <v>29989205</v>
      </c>
      <c r="G9" s="38">
        <f>SUM('Pr 1:Pr 12'!G9)</f>
        <v>45807674</v>
      </c>
      <c r="H9" s="39">
        <f>SUM('Pr 1:Pr 12'!H9)</f>
        <v>71069727</v>
      </c>
      <c r="I9" s="10"/>
      <c r="J9" s="75"/>
      <c r="K9" s="10"/>
      <c r="L9" s="10"/>
      <c r="M9" s="75"/>
      <c r="N9" s="10"/>
      <c r="O9" s="10"/>
    </row>
    <row r="10" spans="2:14" ht="18.75" customHeight="1">
      <c r="B10" s="37" t="s">
        <v>5</v>
      </c>
      <c r="C10" s="38">
        <f>SUM('Pr 1:Pr 12'!C10)</f>
        <v>13683200</v>
      </c>
      <c r="D10" s="38">
        <f>SUM('Pr 1:Pr 12'!D10)</f>
        <v>16022081</v>
      </c>
      <c r="E10" s="38">
        <f>SUM('Pr 1:Pr 12'!E10)</f>
        <v>27864</v>
      </c>
      <c r="F10" s="38">
        <f>SUM('Pr 1:Pr 12'!F10)</f>
        <v>4052967</v>
      </c>
      <c r="G10" s="38">
        <f>SUM('Pr 1:Pr 12'!G10)</f>
        <v>5294852</v>
      </c>
      <c r="H10" s="39">
        <f>SUM('Pr 1:Pr 12'!H10)</f>
        <v>11378864</v>
      </c>
      <c r="I10" s="10"/>
      <c r="J10" s="75"/>
      <c r="M10" s="10"/>
      <c r="N10" s="10"/>
    </row>
    <row r="11" spans="2:13" ht="18.75" customHeight="1" thickBot="1">
      <c r="B11" s="40"/>
      <c r="C11" s="38"/>
      <c r="D11" s="38"/>
      <c r="E11" s="38"/>
      <c r="F11" s="38"/>
      <c r="G11" s="38"/>
      <c r="H11" s="39"/>
      <c r="I11" s="10"/>
      <c r="J11" s="75"/>
      <c r="M11" s="10"/>
    </row>
    <row r="12" spans="2:10" s="9" customFormat="1" ht="32.25" thickBot="1">
      <c r="B12" s="31" t="s">
        <v>70</v>
      </c>
      <c r="C12" s="32">
        <f>SUM('Pr 1:Pr 12'!C12)</f>
        <v>393839000</v>
      </c>
      <c r="D12" s="32">
        <f>SUM('Pr 1:Pr 12'!D12)</f>
        <v>547145986</v>
      </c>
      <c r="E12" s="32">
        <f>SUM('Pr 1:Pr 12'!E12)</f>
        <v>55341373</v>
      </c>
      <c r="F12" s="32">
        <f>SUM('Pr 1:Pr 12'!F12)</f>
        <v>141850073</v>
      </c>
      <c r="G12" s="32">
        <f>SUM('Pr 1:Pr 12'!G12)</f>
        <v>384577317</v>
      </c>
      <c r="H12" s="33">
        <f>SUM('Pr 1:Pr 12'!H12)</f>
        <v>531888090</v>
      </c>
      <c r="I12" s="10"/>
      <c r="J12" s="75"/>
    </row>
    <row r="13" spans="2:10" ht="18.75" customHeight="1" thickBot="1">
      <c r="B13" s="116"/>
      <c r="C13" s="43"/>
      <c r="D13" s="43"/>
      <c r="E13" s="43"/>
      <c r="F13" s="43"/>
      <c r="G13" s="43"/>
      <c r="H13" s="117"/>
      <c r="I13" s="10"/>
      <c r="J13" s="75"/>
    </row>
    <row r="14" spans="2:14" s="9" customFormat="1" ht="18.75" customHeight="1" thickBot="1">
      <c r="B14" s="59" t="s">
        <v>77</v>
      </c>
      <c r="C14" s="58">
        <f aca="true" t="shared" si="1" ref="C14:H14">SUM(C6,C12)</f>
        <v>920579400</v>
      </c>
      <c r="D14" s="58">
        <f t="shared" si="1"/>
        <v>1103931475</v>
      </c>
      <c r="E14" s="58">
        <f t="shared" si="1"/>
        <v>167056568</v>
      </c>
      <c r="F14" s="58">
        <f t="shared" si="1"/>
        <v>377196307</v>
      </c>
      <c r="G14" s="58">
        <f t="shared" si="1"/>
        <v>747945062</v>
      </c>
      <c r="H14" s="60">
        <f t="shared" si="1"/>
        <v>1078741523</v>
      </c>
      <c r="I14" s="10"/>
      <c r="J14" s="75"/>
      <c r="K14" s="27"/>
      <c r="L14" s="27"/>
      <c r="M14" s="10"/>
      <c r="N14" s="27"/>
    </row>
    <row r="15" spans="2:10" ht="18.75" customHeight="1">
      <c r="B15" s="41"/>
      <c r="C15" s="38"/>
      <c r="D15" s="38"/>
      <c r="E15" s="38"/>
      <c r="F15" s="38"/>
      <c r="G15" s="38"/>
      <c r="H15" s="39"/>
      <c r="I15" s="10"/>
      <c r="J15" s="75"/>
    </row>
    <row r="16" spans="2:15" ht="18.75" customHeight="1" thickBot="1">
      <c r="B16" s="42" t="s">
        <v>7</v>
      </c>
      <c r="C16" s="43">
        <f>'Pr 1'!C23+'Pr 2'!C23+'Pr 3'!C25+'Pr 4'!C23+'Pr 5'!C23+'Pr 6'!C20+'Pr 7'!C23+'Pr 8'!C23+'Pr 9'!C23+'Pr 10'!C22+'Pr 11'!C22+'Pr 12'!C22</f>
        <v>14277</v>
      </c>
      <c r="D16" s="43">
        <f>'Pr 1'!D23+'Pr 2'!D23+'Pr 3'!D25+'Pr 4'!D23+'Pr 5'!D23+'Pr 6'!D20+'Pr 7'!D23+'Pr 8'!D23+'Pr 9'!D23+'Pr 10'!D22+'Pr 11'!D22+'Pr 12'!D22</f>
        <v>14277</v>
      </c>
      <c r="E16" s="43">
        <f>'Pr 1'!E23+'Pr 2'!E23+'Pr 3'!E25+'Pr 4'!E23+'Pr 5'!E23+'Pr 6'!E20+'Pr 7'!E23+'Pr 8'!E23+'Pr 9'!E23+'Pr 10'!E22+'Pr 11'!E22+'Pr 12'!E22</f>
        <v>12633</v>
      </c>
      <c r="F16" s="43">
        <f>'Pr 1'!F23+'Pr 2'!F23+'Pr 3'!F25+'Pr 4'!F23+'Pr 5'!F23+'Pr 6'!F20+'Pr 7'!F23+'Pr 8'!F23+'Pr 9'!F23+'Pr 10'!F22+'Pr 11'!F22+'Pr 12'!F22</f>
        <v>12585</v>
      </c>
      <c r="G16" s="43">
        <f>'Pr 1'!G23+'Pr 2'!G23+'Pr 3'!G25+'Pr 4'!G23+'Pr 5'!G23+'Pr 6'!G20+'Pr 7'!G23+'Pr 8'!G23+'Pr 9'!G23+'Pr 10'!G22+'Pr 11'!G22+'Pr 12'!G22</f>
        <v>12569</v>
      </c>
      <c r="H16" s="117">
        <f>'Pr 1'!H23+'Pr 2'!H23+'Pr 3'!H25+'Pr 4'!H23+'Pr 5'!H23+'Pr 6'!H20+'Pr 7'!H23+'Pr 8'!H23+'Pr 9'!H23+'Pr 10'!H22+'Pr 11'!H22+'Pr 12'!H22</f>
        <v>12604</v>
      </c>
      <c r="J16" s="75"/>
      <c r="O16" s="10"/>
    </row>
    <row r="17" spans="2:8" ht="15">
      <c r="B17" s="44"/>
      <c r="C17" s="28"/>
      <c r="D17" s="28"/>
      <c r="E17" s="28"/>
      <c r="F17" s="28"/>
      <c r="G17" s="28"/>
      <c r="H17" s="28"/>
    </row>
    <row r="18" spans="2:9" ht="12.75" customHeight="1">
      <c r="B18" s="118"/>
      <c r="C18" s="118"/>
      <c r="D18" s="118"/>
      <c r="E18" s="118"/>
      <c r="F18" s="118"/>
      <c r="G18" s="118"/>
      <c r="H18" s="118"/>
      <c r="I18" s="114"/>
    </row>
    <row r="20" ht="12.75">
      <c r="A20" s="57"/>
    </row>
  </sheetData>
  <sheetProtection/>
  <mergeCells count="5">
    <mergeCell ref="B2:D2"/>
    <mergeCell ref="B1:H1"/>
    <mergeCell ref="C4:C5"/>
    <mergeCell ref="B3:H3"/>
    <mergeCell ref="B18:H18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28125" style="0" customWidth="1"/>
    <col min="3" max="4" width="14.140625" style="10" customWidth="1"/>
    <col min="5" max="5" width="14.57421875" style="10" customWidth="1"/>
    <col min="6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52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1" t="s">
        <v>14</v>
      </c>
      <c r="C3" s="132"/>
      <c r="D3" s="132"/>
      <c r="E3" s="132"/>
      <c r="F3" s="132"/>
      <c r="G3" s="132"/>
      <c r="H3" s="133"/>
    </row>
    <row r="4" spans="2:8" ht="26.25" customHeight="1">
      <c r="B4" s="2" t="s">
        <v>11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92</v>
      </c>
      <c r="E5" s="69" t="s">
        <v>93</v>
      </c>
      <c r="F5" s="69" t="s">
        <v>94</v>
      </c>
      <c r="G5" s="69" t="s">
        <v>95</v>
      </c>
      <c r="H5" s="69" t="s">
        <v>96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35666000</v>
      </c>
      <c r="D6" s="12">
        <f>SUM(D8:D10)</f>
        <v>38916702</v>
      </c>
      <c r="E6" s="12">
        <f t="shared" si="0"/>
        <v>7990461</v>
      </c>
      <c r="F6" s="12">
        <f t="shared" si="0"/>
        <v>17784905</v>
      </c>
      <c r="G6" s="12">
        <f t="shared" si="0"/>
        <v>25458720</v>
      </c>
      <c r="H6" s="13">
        <f t="shared" si="0"/>
        <v>38414745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>
        <v>31730500</v>
      </c>
      <c r="D8" s="16">
        <v>33957820</v>
      </c>
      <c r="E8" s="16">
        <v>6980191</v>
      </c>
      <c r="F8" s="16">
        <v>14493721</v>
      </c>
      <c r="G8" s="16">
        <v>22382633</v>
      </c>
      <c r="H8" s="17">
        <v>33660197</v>
      </c>
      <c r="I8" s="10"/>
    </row>
    <row r="9" spans="2:9" ht="18.75" customHeight="1">
      <c r="B9" s="1" t="s">
        <v>4</v>
      </c>
      <c r="C9" s="16">
        <v>3935500</v>
      </c>
      <c r="D9" s="16">
        <v>4894482</v>
      </c>
      <c r="E9" s="16">
        <v>1002173</v>
      </c>
      <c r="F9" s="16">
        <v>2042321</v>
      </c>
      <c r="G9" s="16">
        <v>3025639</v>
      </c>
      <c r="H9" s="17">
        <v>4690484</v>
      </c>
      <c r="I9" s="10"/>
    </row>
    <row r="10" spans="2:9" ht="18.75" customHeight="1">
      <c r="B10" s="1" t="s">
        <v>5</v>
      </c>
      <c r="C10" s="16"/>
      <c r="D10" s="16">
        <v>64400</v>
      </c>
      <c r="E10" s="16">
        <v>8097</v>
      </c>
      <c r="F10" s="16">
        <v>1248863</v>
      </c>
      <c r="G10" s="16">
        <v>50448</v>
      </c>
      <c r="H10" s="17">
        <v>64064</v>
      </c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102" t="s">
        <v>6</v>
      </c>
      <c r="C12" s="103">
        <f aca="true" t="shared" si="1" ref="C12:H12">C14+C15+C16+C18</f>
        <v>106000</v>
      </c>
      <c r="D12" s="103">
        <f t="shared" si="1"/>
        <v>106000</v>
      </c>
      <c r="E12" s="103">
        <f t="shared" si="1"/>
        <v>2754</v>
      </c>
      <c r="F12" s="103">
        <f t="shared" si="1"/>
        <v>42867</v>
      </c>
      <c r="G12" s="103">
        <f t="shared" si="1"/>
        <v>39253</v>
      </c>
      <c r="H12" s="108">
        <f t="shared" si="1"/>
        <v>98688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2.75">
      <c r="B14" s="1" t="s">
        <v>97</v>
      </c>
      <c r="C14" s="16">
        <v>100000</v>
      </c>
      <c r="D14" s="16">
        <v>100000</v>
      </c>
      <c r="E14" s="16">
        <v>2754</v>
      </c>
      <c r="F14" s="81">
        <v>42867</v>
      </c>
      <c r="G14" s="16">
        <v>39253</v>
      </c>
      <c r="H14" s="17">
        <v>95357</v>
      </c>
      <c r="I14" s="10"/>
    </row>
    <row r="15" spans="2:9" ht="44.25" customHeight="1">
      <c r="B15" s="1" t="s">
        <v>66</v>
      </c>
      <c r="C15" s="16">
        <v>6000</v>
      </c>
      <c r="D15" s="16">
        <v>6000</v>
      </c>
      <c r="E15" s="16"/>
      <c r="F15" s="16"/>
      <c r="G15" s="16"/>
      <c r="H15" s="17">
        <v>3331</v>
      </c>
      <c r="I15" s="10"/>
    </row>
    <row r="16" spans="2:9" s="9" customFormat="1" ht="18.75" customHeight="1" hidden="1">
      <c r="B16" s="1"/>
      <c r="C16" s="20"/>
      <c r="D16" s="20"/>
      <c r="E16" s="20"/>
      <c r="F16" s="20"/>
      <c r="G16" s="20"/>
      <c r="H16" s="21"/>
      <c r="I16" s="10"/>
    </row>
    <row r="17" spans="2:9" s="9" customFormat="1" ht="18.75" customHeight="1" hidden="1">
      <c r="B17" s="1"/>
      <c r="C17" s="20"/>
      <c r="D17" s="20"/>
      <c r="E17" s="20"/>
      <c r="F17" s="20"/>
      <c r="G17" s="20"/>
      <c r="H17" s="21"/>
      <c r="I17" s="10"/>
    </row>
    <row r="18" spans="2:9" s="9" customFormat="1" ht="18.75" customHeight="1" hidden="1">
      <c r="B18" s="1" t="s">
        <v>5</v>
      </c>
      <c r="C18" s="20">
        <f aca="true" t="shared" si="2" ref="C18:H18">C19</f>
        <v>0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1">
        <f t="shared" si="2"/>
        <v>0</v>
      </c>
      <c r="I18" s="10"/>
    </row>
    <row r="19" spans="2:9" s="9" customFormat="1" ht="18.75" customHeight="1" hidden="1">
      <c r="B19" s="1" t="s">
        <v>9</v>
      </c>
      <c r="C19" s="90"/>
      <c r="D19" s="90"/>
      <c r="E19" s="90"/>
      <c r="F19" s="90"/>
      <c r="G19" s="90"/>
      <c r="H19" s="91"/>
      <c r="I19" s="10"/>
    </row>
    <row r="20" spans="2:9" ht="18.75" customHeight="1" thickBot="1">
      <c r="B20" s="4"/>
      <c r="C20" s="18"/>
      <c r="D20" s="18"/>
      <c r="E20" s="18"/>
      <c r="F20" s="18"/>
      <c r="G20" s="18"/>
      <c r="H20" s="19"/>
      <c r="I20" s="10"/>
    </row>
    <row r="21" spans="2:9" s="9" customFormat="1" ht="18.75" customHeight="1" thickBot="1">
      <c r="B21" s="8" t="s">
        <v>77</v>
      </c>
      <c r="C21" s="12">
        <f aca="true" t="shared" si="3" ref="C21:H21">SUM(C6,C12)</f>
        <v>35772000</v>
      </c>
      <c r="D21" s="12">
        <f>SUM(D6,D12)</f>
        <v>39022702</v>
      </c>
      <c r="E21" s="12">
        <f t="shared" si="3"/>
        <v>7993215</v>
      </c>
      <c r="F21" s="12">
        <f t="shared" si="3"/>
        <v>17827772</v>
      </c>
      <c r="G21" s="12">
        <f t="shared" si="3"/>
        <v>25497973</v>
      </c>
      <c r="H21" s="13">
        <f t="shared" si="3"/>
        <v>38513433</v>
      </c>
      <c r="I21" s="10"/>
    </row>
    <row r="22" spans="2:9" ht="18.75" customHeight="1">
      <c r="B22" s="3"/>
      <c r="C22" s="14"/>
      <c r="D22" s="14"/>
      <c r="E22" s="14"/>
      <c r="F22" s="14"/>
      <c r="G22" s="14"/>
      <c r="H22" s="15"/>
      <c r="I22" s="10"/>
    </row>
    <row r="23" spans="2:8" ht="18.75" customHeight="1" thickBot="1">
      <c r="B23" s="5" t="s">
        <v>7</v>
      </c>
      <c r="C23" s="22">
        <v>1219</v>
      </c>
      <c r="D23" s="22">
        <v>1219</v>
      </c>
      <c r="E23" s="22">
        <v>1082</v>
      </c>
      <c r="F23" s="22">
        <v>1068</v>
      </c>
      <c r="G23" s="22">
        <v>1060</v>
      </c>
      <c r="H23" s="23">
        <v>1054</v>
      </c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14062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52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16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92</v>
      </c>
      <c r="E5" s="69" t="s">
        <v>93</v>
      </c>
      <c r="F5" s="69" t="s">
        <v>94</v>
      </c>
      <c r="G5" s="69" t="s">
        <v>95</v>
      </c>
      <c r="H5" s="69" t="s">
        <v>96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7913900</v>
      </c>
      <c r="D6" s="12">
        <f>SUM(D8:D10)</f>
        <v>8490845</v>
      </c>
      <c r="E6" s="12">
        <f>SUM(E8:E10)</f>
        <v>1694498</v>
      </c>
      <c r="F6" s="12">
        <f t="shared" si="0"/>
        <v>3535422</v>
      </c>
      <c r="G6" s="12">
        <f t="shared" si="0"/>
        <v>5696908</v>
      </c>
      <c r="H6" s="13">
        <f t="shared" si="0"/>
        <v>8442893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>
        <v>6842000</v>
      </c>
      <c r="D8" s="16">
        <v>6955311</v>
      </c>
      <c r="E8" s="16">
        <v>1240543</v>
      </c>
      <c r="F8" s="16">
        <v>2692970</v>
      </c>
      <c r="G8" s="16">
        <v>4626612</v>
      </c>
      <c r="H8" s="17">
        <v>6907474</v>
      </c>
      <c r="I8" s="10"/>
    </row>
    <row r="9" spans="2:9" ht="18.75" customHeight="1">
      <c r="B9" s="1" t="s">
        <v>4</v>
      </c>
      <c r="C9" s="16">
        <v>1071900</v>
      </c>
      <c r="D9" s="16">
        <v>1535534</v>
      </c>
      <c r="E9" s="16">
        <v>453955</v>
      </c>
      <c r="F9" s="16">
        <v>842452</v>
      </c>
      <c r="G9" s="16">
        <v>1070296</v>
      </c>
      <c r="H9" s="17">
        <v>1535419</v>
      </c>
      <c r="I9" s="10"/>
    </row>
    <row r="10" spans="2:9" ht="18.75" customHeight="1">
      <c r="B10" s="1" t="s">
        <v>5</v>
      </c>
      <c r="C10" s="16"/>
      <c r="D10" s="16"/>
      <c r="E10" s="16"/>
      <c r="F10" s="16"/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8" t="s">
        <v>6</v>
      </c>
      <c r="C12" s="103">
        <f aca="true" t="shared" si="1" ref="C12:H12">C14+C15+C16+C19+C18</f>
        <v>2101900</v>
      </c>
      <c r="D12" s="103">
        <f t="shared" si="1"/>
        <v>1882600</v>
      </c>
      <c r="E12" s="103">
        <f t="shared" si="1"/>
        <v>-8846</v>
      </c>
      <c r="F12" s="103">
        <f t="shared" si="1"/>
        <v>4654</v>
      </c>
      <c r="G12" s="103">
        <f t="shared" si="1"/>
        <v>142207</v>
      </c>
      <c r="H12" s="108">
        <f t="shared" si="1"/>
        <v>1842960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2.75">
      <c r="B14" s="1" t="s">
        <v>97</v>
      </c>
      <c r="C14" s="16">
        <v>2043700</v>
      </c>
      <c r="D14" s="16">
        <v>1843100</v>
      </c>
      <c r="E14" s="16">
        <v>-19446</v>
      </c>
      <c r="F14" s="81">
        <v>-14946</v>
      </c>
      <c r="G14" s="16">
        <v>113607</v>
      </c>
      <c r="H14" s="17">
        <v>1805360</v>
      </c>
      <c r="I14" s="10"/>
    </row>
    <row r="15" spans="2:9" ht="18.75" customHeight="1">
      <c r="B15" s="1" t="s">
        <v>61</v>
      </c>
      <c r="C15" s="16">
        <v>37900</v>
      </c>
      <c r="D15" s="16">
        <v>37900</v>
      </c>
      <c r="E15" s="16">
        <v>9000</v>
      </c>
      <c r="F15" s="16">
        <v>18000</v>
      </c>
      <c r="G15" s="16">
        <v>27000</v>
      </c>
      <c r="H15" s="17">
        <v>36000</v>
      </c>
      <c r="I15" s="10"/>
    </row>
    <row r="16" spans="2:9" s="9" customFormat="1" ht="38.25">
      <c r="B16" s="1" t="s">
        <v>66</v>
      </c>
      <c r="C16" s="16">
        <v>20300</v>
      </c>
      <c r="D16" s="16">
        <v>1600</v>
      </c>
      <c r="E16" s="16">
        <v>1600</v>
      </c>
      <c r="F16" s="16">
        <v>1600</v>
      </c>
      <c r="G16" s="16">
        <v>1600</v>
      </c>
      <c r="H16" s="17">
        <v>1600</v>
      </c>
      <c r="I16" s="10"/>
    </row>
    <row r="17" spans="2:9" s="9" customFormat="1" ht="12.75" hidden="1">
      <c r="B17" s="1"/>
      <c r="C17" s="16"/>
      <c r="D17" s="16"/>
      <c r="E17" s="16"/>
      <c r="F17" s="16"/>
      <c r="G17" s="16"/>
      <c r="H17" s="17"/>
      <c r="I17" s="10"/>
    </row>
    <row r="18" spans="2:9" s="9" customFormat="1" ht="13.5" thickBot="1">
      <c r="B18" s="1"/>
      <c r="C18" s="16"/>
      <c r="D18" s="16"/>
      <c r="E18" s="16"/>
      <c r="F18" s="16"/>
      <c r="G18" s="16"/>
      <c r="H18" s="17"/>
      <c r="I18" s="10"/>
    </row>
    <row r="19" spans="2:9" s="9" customFormat="1" ht="18.75" customHeight="1" hidden="1">
      <c r="B19" s="1" t="s">
        <v>5</v>
      </c>
      <c r="C19" s="20">
        <f aca="true" t="shared" si="2" ref="C19:H19">C20</f>
        <v>0</v>
      </c>
      <c r="D19" s="20">
        <f t="shared" si="2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1">
        <f t="shared" si="2"/>
        <v>0</v>
      </c>
      <c r="I19" s="10"/>
    </row>
    <row r="20" spans="2:9" ht="18.75" customHeight="1" hidden="1">
      <c r="B20" s="1" t="s">
        <v>9</v>
      </c>
      <c r="C20" s="16"/>
      <c r="D20" s="16"/>
      <c r="E20" s="16"/>
      <c r="F20" s="16"/>
      <c r="G20" s="16"/>
      <c r="H20" s="17"/>
      <c r="I20" s="10"/>
    </row>
    <row r="21" spans="2:9" ht="18.75" customHeight="1" hidden="1" thickBot="1">
      <c r="B21" s="92"/>
      <c r="C21" s="93"/>
      <c r="D21" s="93"/>
      <c r="E21" s="93"/>
      <c r="F21" s="93"/>
      <c r="G21" s="93"/>
      <c r="H21" s="94"/>
      <c r="I21" s="10"/>
    </row>
    <row r="22" spans="2:9" s="9" customFormat="1" ht="18.75" customHeight="1" thickBot="1">
      <c r="B22" s="8" t="s">
        <v>77</v>
      </c>
      <c r="C22" s="12">
        <f aca="true" t="shared" si="3" ref="C22:H22">SUM(C6,C12)</f>
        <v>10015800</v>
      </c>
      <c r="D22" s="12">
        <f>SUM(D6,D12)</f>
        <v>10373445</v>
      </c>
      <c r="E22" s="12">
        <f t="shared" si="3"/>
        <v>1685652</v>
      </c>
      <c r="F22" s="12">
        <f t="shared" si="3"/>
        <v>3540076</v>
      </c>
      <c r="G22" s="12">
        <f t="shared" si="3"/>
        <v>5839115</v>
      </c>
      <c r="H22" s="13">
        <f t="shared" si="3"/>
        <v>10285853</v>
      </c>
      <c r="I22" s="10"/>
    </row>
    <row r="23" spans="2:8" ht="18.75" customHeight="1" thickBot="1">
      <c r="B23" s="71" t="s">
        <v>7</v>
      </c>
      <c r="C23" s="72">
        <v>189</v>
      </c>
      <c r="D23" s="72">
        <v>189</v>
      </c>
      <c r="E23" s="72">
        <v>165</v>
      </c>
      <c r="F23" s="72">
        <v>164</v>
      </c>
      <c r="G23" s="72">
        <v>162</v>
      </c>
      <c r="H23" s="73">
        <v>163</v>
      </c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2812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18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92</v>
      </c>
      <c r="E5" s="69" t="s">
        <v>93</v>
      </c>
      <c r="F5" s="69" t="s">
        <v>94</v>
      </c>
      <c r="G5" s="69" t="s">
        <v>95</v>
      </c>
      <c r="H5" s="69" t="s">
        <v>96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29538500</v>
      </c>
      <c r="D6" s="12">
        <f t="shared" si="0"/>
        <v>31021884</v>
      </c>
      <c r="E6" s="12">
        <f t="shared" si="0"/>
        <v>5885387</v>
      </c>
      <c r="F6" s="12">
        <f t="shared" si="0"/>
        <v>12104830</v>
      </c>
      <c r="G6" s="12">
        <f t="shared" si="0"/>
        <v>19417595</v>
      </c>
      <c r="H6" s="13">
        <f t="shared" si="0"/>
        <v>30545556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8" ht="18.75" customHeight="1">
      <c r="B8" s="1" t="s">
        <v>3</v>
      </c>
      <c r="C8" s="16">
        <v>26560600</v>
      </c>
      <c r="D8" s="16">
        <v>25134227</v>
      </c>
      <c r="E8" s="16">
        <v>5103143</v>
      </c>
      <c r="F8" s="16">
        <v>10503352</v>
      </c>
      <c r="G8" s="16">
        <v>16281430</v>
      </c>
      <c r="H8" s="17">
        <v>24679823</v>
      </c>
    </row>
    <row r="9" spans="2:8" ht="18.75" customHeight="1">
      <c r="B9" s="1" t="s">
        <v>4</v>
      </c>
      <c r="C9" s="16">
        <v>2977900</v>
      </c>
      <c r="D9" s="16">
        <v>5856838</v>
      </c>
      <c r="E9" s="16">
        <v>781227</v>
      </c>
      <c r="F9" s="16">
        <v>1578315</v>
      </c>
      <c r="G9" s="16">
        <v>3107346</v>
      </c>
      <c r="H9" s="17">
        <v>5836914</v>
      </c>
    </row>
    <row r="10" spans="2:8" ht="18.75" customHeight="1">
      <c r="B10" s="1" t="s">
        <v>5</v>
      </c>
      <c r="C10" s="16"/>
      <c r="D10" s="16">
        <v>30819</v>
      </c>
      <c r="E10" s="16">
        <v>1017</v>
      </c>
      <c r="F10" s="16">
        <v>23163</v>
      </c>
      <c r="G10" s="16">
        <v>28819</v>
      </c>
      <c r="H10" s="17">
        <v>28819</v>
      </c>
    </row>
    <row r="11" spans="2:8" ht="18.75" customHeight="1" thickBot="1">
      <c r="B11" s="4"/>
      <c r="C11" s="18"/>
      <c r="D11" s="18"/>
      <c r="E11" s="18"/>
      <c r="F11" s="18"/>
      <c r="G11" s="18"/>
      <c r="H11" s="19"/>
    </row>
    <row r="12" spans="2:8" s="9" customFormat="1" ht="28.5" customHeight="1" thickBot="1">
      <c r="B12" s="8" t="s">
        <v>6</v>
      </c>
      <c r="C12" s="103">
        <f aca="true" t="shared" si="1" ref="C12:H12">SUM(C14:C21)</f>
        <v>81502800</v>
      </c>
      <c r="D12" s="103">
        <f t="shared" si="1"/>
        <v>212997715</v>
      </c>
      <c r="E12" s="103">
        <f t="shared" si="1"/>
        <v>11938929</v>
      </c>
      <c r="F12" s="103">
        <f t="shared" si="1"/>
        <v>26883241</v>
      </c>
      <c r="G12" s="103">
        <f t="shared" si="1"/>
        <v>189520457</v>
      </c>
      <c r="H12" s="108">
        <f t="shared" si="1"/>
        <v>200782388</v>
      </c>
    </row>
    <row r="13" spans="2:8" ht="18.75" customHeight="1">
      <c r="B13" s="3" t="s">
        <v>2</v>
      </c>
      <c r="C13" s="14"/>
      <c r="D13" s="14"/>
      <c r="E13" s="14"/>
      <c r="F13" s="14"/>
      <c r="G13" s="14"/>
      <c r="H13" s="15"/>
    </row>
    <row r="14" spans="2:8" s="80" customFormat="1" ht="12.75">
      <c r="B14" s="1" t="s">
        <v>97</v>
      </c>
      <c r="C14" s="76">
        <v>7197800</v>
      </c>
      <c r="D14" s="76">
        <f>4526133+275600+263600+10200</f>
        <v>5075533</v>
      </c>
      <c r="E14" s="76">
        <v>29253</v>
      </c>
      <c r="F14" s="81">
        <v>127655</v>
      </c>
      <c r="G14" s="76">
        <v>961184</v>
      </c>
      <c r="H14" s="77">
        <v>4105346</v>
      </c>
    </row>
    <row r="15" spans="2:8" s="80" customFormat="1" ht="12.75">
      <c r="B15" s="1" t="s">
        <v>68</v>
      </c>
      <c r="C15" s="76">
        <v>33000000</v>
      </c>
      <c r="D15" s="76">
        <v>167760917</v>
      </c>
      <c r="E15" s="76">
        <v>4441367</v>
      </c>
      <c r="F15" s="81">
        <v>12383856</v>
      </c>
      <c r="G15" s="76">
        <v>155030288</v>
      </c>
      <c r="H15" s="77">
        <v>156515777</v>
      </c>
    </row>
    <row r="16" spans="2:8" ht="12.75" hidden="1">
      <c r="B16" s="109" t="s">
        <v>76</v>
      </c>
      <c r="C16" s="16"/>
      <c r="D16" s="16"/>
      <c r="E16" s="16"/>
      <c r="F16" s="81"/>
      <c r="G16" s="16"/>
      <c r="H16" s="17"/>
    </row>
    <row r="17" spans="2:8" ht="12.75" hidden="1">
      <c r="B17" s="109"/>
      <c r="C17" s="16"/>
      <c r="D17" s="16"/>
      <c r="E17" s="16"/>
      <c r="F17" s="81"/>
      <c r="G17" s="16"/>
      <c r="H17" s="17"/>
    </row>
    <row r="18" spans="2:8" ht="12" customHeight="1">
      <c r="B18" s="1" t="s">
        <v>61</v>
      </c>
      <c r="C18" s="16">
        <v>90000</v>
      </c>
      <c r="D18" s="16">
        <v>108000</v>
      </c>
      <c r="E18" s="16">
        <v>30000</v>
      </c>
      <c r="F18" s="16">
        <v>60000</v>
      </c>
      <c r="G18" s="16">
        <v>90000</v>
      </c>
      <c r="H18" s="17">
        <v>108000</v>
      </c>
    </row>
    <row r="19" spans="2:8" ht="12.75">
      <c r="B19" s="1" t="s">
        <v>62</v>
      </c>
      <c r="C19" s="16">
        <v>41215000</v>
      </c>
      <c r="D19" s="16">
        <v>40053265</v>
      </c>
      <c r="E19" s="16">
        <v>7438309</v>
      </c>
      <c r="F19" s="16">
        <v>14311730</v>
      </c>
      <c r="G19" s="16">
        <v>33438985</v>
      </c>
      <c r="H19" s="17">
        <v>40053265</v>
      </c>
    </row>
    <row r="20" spans="2:8" ht="13.5" thickBot="1">
      <c r="B20" s="1"/>
      <c r="C20" s="16"/>
      <c r="D20" s="16"/>
      <c r="E20" s="16"/>
      <c r="F20" s="16"/>
      <c r="G20" s="16"/>
      <c r="H20" s="17"/>
    </row>
    <row r="21" spans="2:8" s="9" customFormat="1" ht="12.75" hidden="1">
      <c r="B21" s="96" t="s">
        <v>5</v>
      </c>
      <c r="C21" s="16">
        <f aca="true" t="shared" si="2" ref="C21:H21">C22</f>
        <v>0</v>
      </c>
      <c r="D21" s="16">
        <f t="shared" si="2"/>
        <v>0</v>
      </c>
      <c r="E21" s="16">
        <f t="shared" si="2"/>
        <v>0</v>
      </c>
      <c r="F21" s="16">
        <f t="shared" si="2"/>
        <v>0</v>
      </c>
      <c r="G21" s="16">
        <f t="shared" si="2"/>
        <v>0</v>
      </c>
      <c r="H21" s="17">
        <f t="shared" si="2"/>
        <v>0</v>
      </c>
    </row>
    <row r="22" spans="2:8" ht="12.75" hidden="1">
      <c r="B22" s="1" t="s">
        <v>9</v>
      </c>
      <c r="C22" s="16"/>
      <c r="D22" s="16"/>
      <c r="E22" s="16"/>
      <c r="F22" s="16"/>
      <c r="G22" s="16"/>
      <c r="H22" s="17"/>
    </row>
    <row r="23" spans="2:8" ht="13.5" hidden="1" thickBot="1">
      <c r="B23" s="92"/>
      <c r="C23" s="93"/>
      <c r="D23" s="93"/>
      <c r="E23" s="93"/>
      <c r="F23" s="93"/>
      <c r="G23" s="93"/>
      <c r="H23" s="94"/>
    </row>
    <row r="24" spans="2:8" s="9" customFormat="1" ht="18.75" customHeight="1" thickBot="1">
      <c r="B24" s="8" t="s">
        <v>77</v>
      </c>
      <c r="C24" s="12">
        <f aca="true" t="shared" si="3" ref="C24:H24">SUM(C6,C12)</f>
        <v>111041300</v>
      </c>
      <c r="D24" s="12">
        <f t="shared" si="3"/>
        <v>244019599</v>
      </c>
      <c r="E24" s="12">
        <f t="shared" si="3"/>
        <v>17824316</v>
      </c>
      <c r="F24" s="12">
        <f t="shared" si="3"/>
        <v>38988071</v>
      </c>
      <c r="G24" s="12">
        <f t="shared" si="3"/>
        <v>208938052</v>
      </c>
      <c r="H24" s="13">
        <f t="shared" si="3"/>
        <v>231327944</v>
      </c>
    </row>
    <row r="25" spans="2:8" ht="18.75" customHeight="1" thickBot="1">
      <c r="B25" s="71" t="s">
        <v>7</v>
      </c>
      <c r="C25" s="72">
        <v>863</v>
      </c>
      <c r="D25" s="72">
        <v>863</v>
      </c>
      <c r="E25" s="72">
        <v>765</v>
      </c>
      <c r="F25" s="72">
        <v>750</v>
      </c>
      <c r="G25" s="72">
        <v>742</v>
      </c>
      <c r="H25" s="73">
        <v>735</v>
      </c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851562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8" t="s">
        <v>19</v>
      </c>
      <c r="C3" s="139"/>
      <c r="D3" s="139"/>
      <c r="E3" s="139"/>
      <c r="F3" s="139"/>
      <c r="G3" s="139"/>
      <c r="H3" s="140"/>
    </row>
    <row r="4" spans="2:9" ht="26.25" customHeight="1">
      <c r="B4" s="2" t="s">
        <v>11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  <c r="I4" s="10"/>
    </row>
    <row r="5" spans="2:9" ht="26.25" thickBot="1">
      <c r="B5" s="7" t="s">
        <v>0</v>
      </c>
      <c r="C5" s="130"/>
      <c r="D5" s="70" t="s">
        <v>92</v>
      </c>
      <c r="E5" s="69" t="s">
        <v>93</v>
      </c>
      <c r="F5" s="69" t="s">
        <v>94</v>
      </c>
      <c r="G5" s="69" t="s">
        <v>95</v>
      </c>
      <c r="H5" s="69" t="s">
        <v>96</v>
      </c>
      <c r="I5" s="10"/>
    </row>
    <row r="6" spans="2:9" s="9" customFormat="1" ht="18.75" customHeight="1" thickBot="1">
      <c r="B6" s="8" t="s">
        <v>12</v>
      </c>
      <c r="C6" s="12">
        <f aca="true" t="shared" si="0" ref="C6:H6">SUM(C8:C10)</f>
        <v>773100</v>
      </c>
      <c r="D6" s="12">
        <f>SUM(D8:D10)</f>
        <v>866400</v>
      </c>
      <c r="E6" s="12">
        <f t="shared" si="0"/>
        <v>223046</v>
      </c>
      <c r="F6" s="12">
        <f t="shared" si="0"/>
        <v>341286</v>
      </c>
      <c r="G6" s="12">
        <f t="shared" si="0"/>
        <v>529393</v>
      </c>
      <c r="H6" s="13">
        <f t="shared" si="0"/>
        <v>763759</v>
      </c>
      <c r="I6" s="10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10"/>
    </row>
    <row r="8" spans="2:9" ht="18.75" customHeight="1">
      <c r="B8" s="1" t="s">
        <v>3</v>
      </c>
      <c r="C8" s="16">
        <v>568300</v>
      </c>
      <c r="D8" s="16">
        <v>661600</v>
      </c>
      <c r="E8" s="16">
        <v>129189</v>
      </c>
      <c r="F8" s="16">
        <v>261738</v>
      </c>
      <c r="G8" s="16">
        <v>446363</v>
      </c>
      <c r="H8" s="17">
        <v>661178</v>
      </c>
      <c r="I8" s="10"/>
    </row>
    <row r="9" spans="2:9" ht="18.75" customHeight="1">
      <c r="B9" s="1" t="s">
        <v>4</v>
      </c>
      <c r="C9" s="16">
        <v>204800</v>
      </c>
      <c r="D9" s="16">
        <v>204800</v>
      </c>
      <c r="E9" s="16">
        <v>93857</v>
      </c>
      <c r="F9" s="16">
        <v>79548</v>
      </c>
      <c r="G9" s="16">
        <v>83030</v>
      </c>
      <c r="H9" s="17">
        <v>102581</v>
      </c>
      <c r="I9" s="10"/>
    </row>
    <row r="10" spans="2:9" ht="18.75" customHeight="1">
      <c r="B10" s="1" t="s">
        <v>5</v>
      </c>
      <c r="C10" s="16"/>
      <c r="D10" s="16"/>
      <c r="E10" s="16"/>
      <c r="F10" s="16"/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8" t="s">
        <v>6</v>
      </c>
      <c r="C12" s="103">
        <f aca="true" t="shared" si="1" ref="C12:H12">SUM(C13:C18)</f>
        <v>860000</v>
      </c>
      <c r="D12" s="103">
        <f t="shared" si="1"/>
        <v>860000</v>
      </c>
      <c r="E12" s="103">
        <f t="shared" si="1"/>
        <v>108240</v>
      </c>
      <c r="F12" s="103">
        <f t="shared" si="1"/>
        <v>222560</v>
      </c>
      <c r="G12" s="103">
        <f t="shared" si="1"/>
        <v>455020</v>
      </c>
      <c r="H12" s="108">
        <f t="shared" si="1"/>
        <v>801040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2.75">
      <c r="B14" s="1" t="s">
        <v>97</v>
      </c>
      <c r="C14" s="16">
        <v>160000</v>
      </c>
      <c r="D14" s="16">
        <v>160000</v>
      </c>
      <c r="E14" s="16">
        <v>0</v>
      </c>
      <c r="F14" s="16">
        <v>6000</v>
      </c>
      <c r="G14" s="16">
        <v>22380</v>
      </c>
      <c r="H14" s="17">
        <v>157200</v>
      </c>
      <c r="I14" s="10"/>
    </row>
    <row r="15" spans="2:9" ht="12.75">
      <c r="B15" s="1" t="s">
        <v>62</v>
      </c>
      <c r="C15" s="16">
        <v>700000</v>
      </c>
      <c r="D15" s="16">
        <v>700000</v>
      </c>
      <c r="E15" s="16">
        <v>108240</v>
      </c>
      <c r="F15" s="16">
        <v>216560</v>
      </c>
      <c r="G15" s="16">
        <v>432640</v>
      </c>
      <c r="H15" s="17">
        <v>643840</v>
      </c>
      <c r="I15" s="10"/>
    </row>
    <row r="16" spans="2:9" s="9" customFormat="1" ht="18.75" customHeight="1" hidden="1">
      <c r="B16" s="1"/>
      <c r="C16" s="20"/>
      <c r="D16" s="20"/>
      <c r="E16" s="20"/>
      <c r="F16" s="20"/>
      <c r="G16" s="20"/>
      <c r="H16" s="21"/>
      <c r="I16" s="10"/>
    </row>
    <row r="17" spans="2:9" s="9" customFormat="1" ht="18.75" customHeight="1" hidden="1">
      <c r="B17" s="1"/>
      <c r="C17" s="20"/>
      <c r="D17" s="20"/>
      <c r="E17" s="20"/>
      <c r="F17" s="20"/>
      <c r="G17" s="20"/>
      <c r="H17" s="21"/>
      <c r="I17" s="10"/>
    </row>
    <row r="18" spans="2:9" s="9" customFormat="1" ht="18.75" customHeight="1" hidden="1">
      <c r="B18" s="1" t="s">
        <v>5</v>
      </c>
      <c r="C18" s="20">
        <f aca="true" t="shared" si="2" ref="C18:H18">C19</f>
        <v>0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1">
        <f t="shared" si="2"/>
        <v>0</v>
      </c>
      <c r="I18" s="10"/>
    </row>
    <row r="19" spans="2:9" s="9" customFormat="1" ht="18.75" customHeight="1" hidden="1">
      <c r="B19" s="1" t="s">
        <v>9</v>
      </c>
      <c r="C19" s="90"/>
      <c r="D19" s="90"/>
      <c r="E19" s="90"/>
      <c r="F19" s="90"/>
      <c r="G19" s="90"/>
      <c r="H19" s="91"/>
      <c r="I19" s="10"/>
    </row>
    <row r="20" spans="2:9" ht="18.75" customHeight="1" thickBot="1">
      <c r="B20" s="4"/>
      <c r="C20" s="18"/>
      <c r="D20" s="18"/>
      <c r="E20" s="18"/>
      <c r="F20" s="18"/>
      <c r="G20" s="18"/>
      <c r="H20" s="19"/>
      <c r="I20" s="10"/>
    </row>
    <row r="21" spans="2:9" s="9" customFormat="1" ht="18.75" customHeight="1" thickBot="1">
      <c r="B21" s="8" t="s">
        <v>77</v>
      </c>
      <c r="C21" s="12">
        <f aca="true" t="shared" si="3" ref="C21:H21">SUM(C6,C12)</f>
        <v>1633100</v>
      </c>
      <c r="D21" s="12">
        <f>SUM(D6,D12)</f>
        <v>1726400</v>
      </c>
      <c r="E21" s="12">
        <f t="shared" si="3"/>
        <v>331286</v>
      </c>
      <c r="F21" s="12">
        <f t="shared" si="3"/>
        <v>563846</v>
      </c>
      <c r="G21" s="12">
        <f t="shared" si="3"/>
        <v>984413</v>
      </c>
      <c r="H21" s="13">
        <f t="shared" si="3"/>
        <v>1564799</v>
      </c>
      <c r="I21" s="10"/>
    </row>
    <row r="22" spans="2:9" ht="18.75" customHeight="1" thickBot="1">
      <c r="B22" s="71"/>
      <c r="C22" s="72"/>
      <c r="D22" s="72"/>
      <c r="E22" s="72"/>
      <c r="F22" s="72"/>
      <c r="G22" s="72"/>
      <c r="H22" s="73"/>
      <c r="I22" s="10"/>
    </row>
    <row r="23" spans="2:9" ht="18.75" customHeight="1" thickBot="1">
      <c r="B23" s="71" t="s">
        <v>7</v>
      </c>
      <c r="C23" s="72">
        <v>19</v>
      </c>
      <c r="D23" s="72">
        <v>19</v>
      </c>
      <c r="E23" s="72">
        <v>18</v>
      </c>
      <c r="F23" s="72">
        <v>18</v>
      </c>
      <c r="G23" s="72">
        <v>18</v>
      </c>
      <c r="H23" s="73">
        <v>18</v>
      </c>
      <c r="I23" s="10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57421875" style="0" customWidth="1"/>
    <col min="3" max="6" width="14.140625" style="10" customWidth="1"/>
    <col min="7" max="7" width="17.28125" style="10" customWidth="1"/>
    <col min="8" max="8" width="16.28125" style="10" customWidth="1"/>
    <col min="9" max="9" width="9.7109375" style="0" bestFit="1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8" t="s">
        <v>58</v>
      </c>
      <c r="C3" s="139"/>
      <c r="D3" s="139"/>
      <c r="E3" s="139"/>
      <c r="F3" s="139"/>
      <c r="G3" s="139"/>
      <c r="H3" s="140"/>
    </row>
    <row r="4" spans="2:8" ht="26.25" customHeight="1">
      <c r="B4" s="2" t="s">
        <v>11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92</v>
      </c>
      <c r="E5" s="69" t="s">
        <v>93</v>
      </c>
      <c r="F5" s="69" t="s">
        <v>94</v>
      </c>
      <c r="G5" s="69" t="s">
        <v>95</v>
      </c>
      <c r="H5" s="69" t="s">
        <v>96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30363000</v>
      </c>
      <c r="D6" s="12">
        <f>SUM(D8:D10)</f>
        <v>33773800</v>
      </c>
      <c r="E6" s="12">
        <f t="shared" si="0"/>
        <v>4335808</v>
      </c>
      <c r="F6" s="12">
        <f t="shared" si="0"/>
        <v>12814028</v>
      </c>
      <c r="G6" s="12">
        <f t="shared" si="0"/>
        <v>20025453</v>
      </c>
      <c r="H6" s="13">
        <f t="shared" si="0"/>
        <v>29746974</v>
      </c>
      <c r="I6" s="10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10"/>
    </row>
    <row r="8" spans="2:9" ht="18.75" customHeight="1">
      <c r="B8" s="1" t="s">
        <v>3</v>
      </c>
      <c r="C8" s="16">
        <v>14762800</v>
      </c>
      <c r="D8" s="16">
        <v>16207900</v>
      </c>
      <c r="E8" s="16">
        <v>3388971</v>
      </c>
      <c r="F8" s="16">
        <v>7045525</v>
      </c>
      <c r="G8" s="16">
        <v>10926901</v>
      </c>
      <c r="H8" s="17">
        <v>16049340</v>
      </c>
      <c r="I8" s="10"/>
    </row>
    <row r="9" spans="2:9" ht="18.75" customHeight="1">
      <c r="B9" s="1" t="s">
        <v>4</v>
      </c>
      <c r="C9" s="16">
        <v>7468500</v>
      </c>
      <c r="D9" s="16">
        <v>9434200</v>
      </c>
      <c r="E9" s="16">
        <v>931180</v>
      </c>
      <c r="F9" s="16">
        <v>3037077</v>
      </c>
      <c r="G9" s="16">
        <v>5532092</v>
      </c>
      <c r="H9" s="17">
        <v>7374378</v>
      </c>
      <c r="I9" s="10"/>
    </row>
    <row r="10" spans="2:9" ht="18.75" customHeight="1">
      <c r="B10" s="1" t="s">
        <v>5</v>
      </c>
      <c r="C10" s="16">
        <v>8131700</v>
      </c>
      <c r="D10" s="16">
        <v>8131700</v>
      </c>
      <c r="E10" s="16">
        <v>15657</v>
      </c>
      <c r="F10" s="16">
        <v>2731426</v>
      </c>
      <c r="G10" s="16">
        <v>3566460</v>
      </c>
      <c r="H10" s="17">
        <v>6323256</v>
      </c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7.75" thickBot="1">
      <c r="B12" s="8" t="s">
        <v>6</v>
      </c>
      <c r="C12" s="103">
        <f aca="true" t="shared" si="1" ref="C12:H12">SUM(C14:C18)</f>
        <v>3758800</v>
      </c>
      <c r="D12" s="103">
        <f t="shared" si="1"/>
        <v>2414834</v>
      </c>
      <c r="E12" s="103">
        <f t="shared" si="1"/>
        <v>429527</v>
      </c>
      <c r="F12" s="103">
        <f t="shared" si="1"/>
        <v>770572</v>
      </c>
      <c r="G12" s="103">
        <f t="shared" si="1"/>
        <v>1175773</v>
      </c>
      <c r="H12" s="108">
        <f t="shared" si="1"/>
        <v>1734672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5" customHeight="1">
      <c r="B14" s="1" t="s">
        <v>67</v>
      </c>
      <c r="C14" s="16">
        <v>3742800</v>
      </c>
      <c r="D14" s="16">
        <v>2414834</v>
      </c>
      <c r="E14" s="16">
        <v>429527</v>
      </c>
      <c r="F14" s="16">
        <v>770572</v>
      </c>
      <c r="G14" s="16">
        <v>1175773</v>
      </c>
      <c r="H14" s="17">
        <v>1734672</v>
      </c>
      <c r="I14" s="10"/>
    </row>
    <row r="15" spans="2:9" ht="39.75" customHeight="1">
      <c r="B15" s="1" t="s">
        <v>63</v>
      </c>
      <c r="C15" s="16">
        <v>16000</v>
      </c>
      <c r="D15" s="16">
        <v>0</v>
      </c>
      <c r="E15" s="16"/>
      <c r="F15" s="16"/>
      <c r="G15" s="16"/>
      <c r="H15" s="17"/>
      <c r="I15" s="10"/>
    </row>
    <row r="16" spans="2:9" s="9" customFormat="1" ht="12.75" hidden="1">
      <c r="B16" s="1"/>
      <c r="C16" s="16"/>
      <c r="D16" s="16"/>
      <c r="E16" s="16"/>
      <c r="F16" s="16"/>
      <c r="G16" s="16"/>
      <c r="H16" s="17"/>
      <c r="I16" s="10"/>
    </row>
    <row r="17" spans="2:9" s="9" customFormat="1" ht="12.75" hidden="1">
      <c r="B17" s="1"/>
      <c r="C17" s="16"/>
      <c r="D17" s="16"/>
      <c r="E17" s="16"/>
      <c r="F17" s="16"/>
      <c r="G17" s="16"/>
      <c r="H17" s="17"/>
      <c r="I17" s="10"/>
    </row>
    <row r="18" spans="2:9" s="9" customFormat="1" ht="18.75" customHeight="1" hidden="1">
      <c r="B18" s="1" t="s">
        <v>5</v>
      </c>
      <c r="C18" s="20">
        <f aca="true" t="shared" si="2" ref="C18:H18">C19</f>
        <v>0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1">
        <f t="shared" si="2"/>
        <v>0</v>
      </c>
      <c r="I18" s="10"/>
    </row>
    <row r="19" spans="2:9" s="9" customFormat="1" ht="18.75" customHeight="1" hidden="1">
      <c r="B19" s="1" t="s">
        <v>9</v>
      </c>
      <c r="C19" s="20"/>
      <c r="D19" s="20"/>
      <c r="E19" s="20"/>
      <c r="F19" s="20"/>
      <c r="G19" s="20"/>
      <c r="H19" s="21"/>
      <c r="I19" s="10"/>
    </row>
    <row r="20" spans="2:9" ht="18.75" customHeight="1" thickBot="1">
      <c r="B20" s="92"/>
      <c r="C20" s="93"/>
      <c r="D20" s="93"/>
      <c r="E20" s="93"/>
      <c r="F20" s="93"/>
      <c r="G20" s="93"/>
      <c r="H20" s="94"/>
      <c r="I20" s="10"/>
    </row>
    <row r="21" spans="2:9" s="9" customFormat="1" ht="18.75" customHeight="1" thickBot="1">
      <c r="B21" s="8" t="s">
        <v>77</v>
      </c>
      <c r="C21" s="12">
        <f aca="true" t="shared" si="3" ref="C21:H21">SUM(C6,C12)</f>
        <v>34121800</v>
      </c>
      <c r="D21" s="12">
        <f>SUM(D6,D12)</f>
        <v>36188634</v>
      </c>
      <c r="E21" s="12">
        <f t="shared" si="3"/>
        <v>4765335</v>
      </c>
      <c r="F21" s="12">
        <f t="shared" si="3"/>
        <v>13584600</v>
      </c>
      <c r="G21" s="12">
        <f t="shared" si="3"/>
        <v>21201226</v>
      </c>
      <c r="H21" s="13">
        <f t="shared" si="3"/>
        <v>31481646</v>
      </c>
      <c r="I21" s="10"/>
    </row>
    <row r="22" spans="2:8" ht="18.75" customHeight="1" thickBot="1">
      <c r="B22" s="71"/>
      <c r="C22" s="72"/>
      <c r="D22" s="72"/>
      <c r="E22" s="72"/>
      <c r="F22" s="72"/>
      <c r="G22" s="72"/>
      <c r="H22" s="73"/>
    </row>
    <row r="23" spans="2:8" ht="18.75" customHeight="1" thickBot="1">
      <c r="B23" s="71" t="s">
        <v>7</v>
      </c>
      <c r="C23" s="72">
        <v>503</v>
      </c>
      <c r="D23" s="72">
        <v>503</v>
      </c>
      <c r="E23" s="72">
        <v>472</v>
      </c>
      <c r="F23" s="72">
        <v>469</v>
      </c>
      <c r="G23" s="72">
        <v>466</v>
      </c>
      <c r="H23" s="73">
        <v>462</v>
      </c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9.421875" style="0" customWidth="1"/>
    <col min="3" max="6" width="14.140625" style="10" customWidth="1"/>
    <col min="7" max="7" width="16.140625" style="10" customWidth="1"/>
    <col min="8" max="8" width="16.28125" style="10" customWidth="1"/>
    <col min="9" max="9" width="13.00390625" style="0" customWidth="1"/>
    <col min="11" max="11" width="10.140625" style="0" bestFit="1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46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92</v>
      </c>
      <c r="E5" s="69" t="s">
        <v>93</v>
      </c>
      <c r="F5" s="69" t="s">
        <v>94</v>
      </c>
      <c r="G5" s="69" t="s">
        <v>95</v>
      </c>
      <c r="H5" s="69" t="s">
        <v>96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11395000</v>
      </c>
      <c r="D6" s="12">
        <f>SUM(D8:D10)</f>
        <v>14052074</v>
      </c>
      <c r="E6" s="12">
        <f t="shared" si="0"/>
        <v>1120887</v>
      </c>
      <c r="F6" s="12">
        <f t="shared" si="0"/>
        <v>2356833</v>
      </c>
      <c r="G6" s="12">
        <f t="shared" si="0"/>
        <v>5577703</v>
      </c>
      <c r="H6" s="13">
        <f t="shared" si="0"/>
        <v>10357189</v>
      </c>
      <c r="I6" s="10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10"/>
    </row>
    <row r="8" spans="2:9" ht="18.75" customHeight="1">
      <c r="B8" s="1" t="s">
        <v>3</v>
      </c>
      <c r="C8" s="16">
        <v>3874800</v>
      </c>
      <c r="D8" s="16">
        <v>4489400</v>
      </c>
      <c r="E8" s="16">
        <v>948693</v>
      </c>
      <c r="F8" s="16">
        <v>1893249</v>
      </c>
      <c r="G8" s="16">
        <v>3074887</v>
      </c>
      <c r="H8" s="17">
        <v>4465330</v>
      </c>
      <c r="I8" s="10"/>
    </row>
    <row r="9" spans="2:9" ht="18.75" customHeight="1">
      <c r="B9" s="1" t="s">
        <v>4</v>
      </c>
      <c r="C9" s="16">
        <v>1968700</v>
      </c>
      <c r="D9" s="16">
        <v>2097960</v>
      </c>
      <c r="E9" s="16">
        <v>172194</v>
      </c>
      <c r="F9" s="16">
        <v>463584</v>
      </c>
      <c r="G9" s="16">
        <v>853691</v>
      </c>
      <c r="H9" s="17">
        <v>1252166</v>
      </c>
      <c r="I9" s="10"/>
    </row>
    <row r="10" spans="2:9" ht="18.75" customHeight="1">
      <c r="B10" s="1" t="s">
        <v>5</v>
      </c>
      <c r="C10" s="16">
        <v>5551500</v>
      </c>
      <c r="D10" s="16">
        <v>7464714</v>
      </c>
      <c r="E10" s="16"/>
      <c r="F10" s="16"/>
      <c r="G10" s="16">
        <v>1649125</v>
      </c>
      <c r="H10" s="17">
        <v>4639693</v>
      </c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97" t="s">
        <v>6</v>
      </c>
      <c r="C12" s="103">
        <f aca="true" t="shared" si="1" ref="C12:H12">SUM(C14:C16)</f>
        <v>104353300</v>
      </c>
      <c r="D12" s="103">
        <f t="shared" si="1"/>
        <v>127292084</v>
      </c>
      <c r="E12" s="103">
        <f t="shared" si="1"/>
        <v>10821025</v>
      </c>
      <c r="F12" s="103">
        <f t="shared" si="1"/>
        <v>33585999</v>
      </c>
      <c r="G12" s="103">
        <f t="shared" si="1"/>
        <v>60729688</v>
      </c>
      <c r="H12" s="108">
        <f t="shared" si="1"/>
        <v>125253691</v>
      </c>
      <c r="I12" s="10"/>
    </row>
    <row r="13" spans="2:9" ht="18.75" customHeight="1">
      <c r="B13" s="24" t="s">
        <v>2</v>
      </c>
      <c r="C13" s="25"/>
      <c r="D13" s="25"/>
      <c r="E13" s="25"/>
      <c r="F13" s="25"/>
      <c r="G13" s="25"/>
      <c r="H13" s="26"/>
      <c r="I13" s="10"/>
    </row>
    <row r="14" spans="2:9" ht="25.5">
      <c r="B14" s="1" t="s">
        <v>71</v>
      </c>
      <c r="C14" s="16">
        <v>1800000</v>
      </c>
      <c r="D14" s="16">
        <v>1249918</v>
      </c>
      <c r="E14" s="81"/>
      <c r="F14" s="16">
        <v>349908</v>
      </c>
      <c r="G14" s="16">
        <v>356032</v>
      </c>
      <c r="H14" s="17">
        <v>656719</v>
      </c>
      <c r="I14" s="10"/>
    </row>
    <row r="15" spans="2:9" ht="12.75">
      <c r="B15" s="1" t="s">
        <v>62</v>
      </c>
      <c r="C15" s="16">
        <v>84423900</v>
      </c>
      <c r="D15" s="16">
        <v>102114744</v>
      </c>
      <c r="E15" s="16">
        <v>12020232</v>
      </c>
      <c r="F15" s="16">
        <v>30079496</v>
      </c>
      <c r="G15" s="16">
        <v>54984781</v>
      </c>
      <c r="H15" s="17">
        <v>100735698</v>
      </c>
      <c r="I15" s="10"/>
    </row>
    <row r="16" spans="2:9" ht="38.25">
      <c r="B16" s="1" t="s">
        <v>72</v>
      </c>
      <c r="C16" s="16">
        <v>18129400</v>
      </c>
      <c r="D16" s="16">
        <v>23927422</v>
      </c>
      <c r="E16" s="16">
        <v>-1199207</v>
      </c>
      <c r="F16" s="16">
        <v>3156595</v>
      </c>
      <c r="G16" s="16">
        <v>5388875</v>
      </c>
      <c r="H16" s="17">
        <v>23861274</v>
      </c>
      <c r="I16" s="10"/>
    </row>
    <row r="17" spans="2:9" ht="18.75" customHeight="1" thickBot="1">
      <c r="B17" s="5"/>
      <c r="C17" s="22"/>
      <c r="D17" s="22"/>
      <c r="E17" s="22"/>
      <c r="F17" s="22"/>
      <c r="G17" s="22"/>
      <c r="H17" s="23"/>
      <c r="I17" s="10"/>
    </row>
    <row r="18" spans="2:9" s="9" customFormat="1" ht="18.75" customHeight="1" thickBot="1">
      <c r="B18" s="8" t="s">
        <v>77</v>
      </c>
      <c r="C18" s="99">
        <f aca="true" t="shared" si="2" ref="C18:H18">SUM(C6,C12)</f>
        <v>115748300</v>
      </c>
      <c r="D18" s="99">
        <f t="shared" si="2"/>
        <v>141344158</v>
      </c>
      <c r="E18" s="99">
        <f t="shared" si="2"/>
        <v>11941912</v>
      </c>
      <c r="F18" s="99">
        <f t="shared" si="2"/>
        <v>35942832</v>
      </c>
      <c r="G18" s="99">
        <f t="shared" si="2"/>
        <v>66307391</v>
      </c>
      <c r="H18" s="100">
        <f t="shared" si="2"/>
        <v>135610880</v>
      </c>
      <c r="I18" s="10"/>
    </row>
    <row r="19" spans="2:8" ht="18.75" customHeight="1" thickBot="1">
      <c r="B19" s="71"/>
      <c r="C19" s="72"/>
      <c r="D19" s="72"/>
      <c r="E19" s="72"/>
      <c r="F19" s="72"/>
      <c r="G19" s="72"/>
      <c r="H19" s="73"/>
    </row>
    <row r="20" spans="2:8" ht="18.75" customHeight="1" thickBot="1">
      <c r="B20" s="71" t="s">
        <v>7</v>
      </c>
      <c r="C20" s="72">
        <v>111</v>
      </c>
      <c r="D20" s="72">
        <v>111</v>
      </c>
      <c r="E20" s="72">
        <v>105</v>
      </c>
      <c r="F20" s="72">
        <v>105</v>
      </c>
      <c r="G20" s="72">
        <v>105</v>
      </c>
      <c r="H20" s="73">
        <v>103</v>
      </c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6.421875" style="0" customWidth="1"/>
    <col min="3" max="6" width="14.140625" style="10" customWidth="1"/>
    <col min="7" max="7" width="17.28125" style="10" customWidth="1"/>
    <col min="8" max="8" width="16.28125" style="10" customWidth="1"/>
    <col min="9" max="9" width="10.57421875" style="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47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91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92</v>
      </c>
      <c r="E5" s="69" t="s">
        <v>93</v>
      </c>
      <c r="F5" s="69" t="s">
        <v>94</v>
      </c>
      <c r="G5" s="69" t="s">
        <v>95</v>
      </c>
      <c r="H5" s="69" t="s">
        <v>96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258561300</v>
      </c>
      <c r="D6" s="12">
        <f>SUM(D8:D10)</f>
        <v>281828610</v>
      </c>
      <c r="E6" s="12">
        <f t="shared" si="0"/>
        <v>59169181</v>
      </c>
      <c r="F6" s="12">
        <f t="shared" si="0"/>
        <v>122478649</v>
      </c>
      <c r="G6" s="12">
        <f t="shared" si="0"/>
        <v>185085630</v>
      </c>
      <c r="H6" s="13">
        <f t="shared" si="0"/>
        <v>281468072</v>
      </c>
      <c r="I6" s="27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27"/>
    </row>
    <row r="8" spans="2:9" ht="18.75" customHeight="1">
      <c r="B8" s="1" t="s">
        <v>3</v>
      </c>
      <c r="C8" s="16">
        <v>238052800</v>
      </c>
      <c r="D8" s="16">
        <v>261077500</v>
      </c>
      <c r="E8" s="16">
        <v>54469700</v>
      </c>
      <c r="F8" s="16">
        <v>113658991</v>
      </c>
      <c r="G8" s="16">
        <v>172026649</v>
      </c>
      <c r="H8" s="17">
        <v>261077407</v>
      </c>
      <c r="I8" s="27"/>
    </row>
    <row r="9" spans="2:9" ht="18.75" customHeight="1">
      <c r="B9" s="1" t="s">
        <v>4</v>
      </c>
      <c r="C9" s="16">
        <v>20508500</v>
      </c>
      <c r="D9" s="16">
        <v>20640112</v>
      </c>
      <c r="E9" s="16">
        <v>4699481</v>
      </c>
      <c r="F9" s="16">
        <v>8817498</v>
      </c>
      <c r="G9" s="16">
        <v>13058981</v>
      </c>
      <c r="H9" s="17">
        <v>20279667</v>
      </c>
      <c r="I9" s="27"/>
    </row>
    <row r="10" spans="2:9" ht="18.75" customHeight="1">
      <c r="B10" s="1" t="s">
        <v>5</v>
      </c>
      <c r="C10" s="16"/>
      <c r="D10" s="16">
        <v>110998</v>
      </c>
      <c r="E10" s="16"/>
      <c r="F10" s="16">
        <v>2160</v>
      </c>
      <c r="G10" s="16"/>
      <c r="H10" s="17">
        <v>110998</v>
      </c>
      <c r="I10" s="27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27"/>
    </row>
    <row r="12" spans="2:9" s="9" customFormat="1" ht="28.5" customHeight="1" thickBot="1">
      <c r="B12" s="8" t="s">
        <v>6</v>
      </c>
      <c r="C12" s="103">
        <f aca="true" t="shared" si="1" ref="C12:H12">SUM(C14:C18)</f>
        <v>62956400</v>
      </c>
      <c r="D12" s="103">
        <f t="shared" si="1"/>
        <v>63481756</v>
      </c>
      <c r="E12" s="103">
        <f t="shared" si="1"/>
        <v>10209926</v>
      </c>
      <c r="F12" s="103">
        <f t="shared" si="1"/>
        <v>35254063</v>
      </c>
      <c r="G12" s="103">
        <f t="shared" si="1"/>
        <v>45297912</v>
      </c>
      <c r="H12" s="108">
        <f t="shared" si="1"/>
        <v>63481756</v>
      </c>
      <c r="I12" s="27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27"/>
    </row>
    <row r="14" spans="2:9" ht="28.5" customHeight="1">
      <c r="B14" s="1" t="s">
        <v>69</v>
      </c>
      <c r="C14" s="16">
        <v>200000</v>
      </c>
      <c r="D14" s="16"/>
      <c r="E14" s="16"/>
      <c r="F14" s="16"/>
      <c r="G14" s="16"/>
      <c r="H14" s="17"/>
      <c r="I14" s="27"/>
    </row>
    <row r="15" spans="2:9" ht="12.75">
      <c r="B15" s="1" t="s">
        <v>62</v>
      </c>
      <c r="C15" s="16">
        <v>62756400</v>
      </c>
      <c r="D15" s="16">
        <v>60961756</v>
      </c>
      <c r="E15" s="16">
        <v>10209926</v>
      </c>
      <c r="F15" s="16">
        <v>35254063</v>
      </c>
      <c r="G15" s="16">
        <v>45297912</v>
      </c>
      <c r="H15" s="17">
        <v>60961756</v>
      </c>
      <c r="I15" s="27"/>
    </row>
    <row r="16" spans="2:9" s="9" customFormat="1" ht="18.75" customHeight="1" hidden="1">
      <c r="B16" s="1"/>
      <c r="C16" s="16"/>
      <c r="D16" s="16"/>
      <c r="E16" s="16"/>
      <c r="F16" s="16"/>
      <c r="G16" s="16"/>
      <c r="H16" s="17"/>
      <c r="I16" s="27"/>
    </row>
    <row r="17" spans="2:9" s="9" customFormat="1" ht="18.75" customHeight="1" hidden="1">
      <c r="B17" s="1"/>
      <c r="C17" s="16"/>
      <c r="D17" s="16"/>
      <c r="E17" s="16"/>
      <c r="F17" s="16"/>
      <c r="G17" s="16"/>
      <c r="H17" s="17"/>
      <c r="I17" s="27"/>
    </row>
    <row r="18" spans="2:9" s="9" customFormat="1" ht="18.75" customHeight="1">
      <c r="B18" s="1" t="s">
        <v>5</v>
      </c>
      <c r="C18" s="16">
        <f aca="true" t="shared" si="2" ref="C18:H18">C19</f>
        <v>0</v>
      </c>
      <c r="D18" s="16">
        <f t="shared" si="2"/>
        <v>2520000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7">
        <f t="shared" si="2"/>
        <v>2520000</v>
      </c>
      <c r="I18" s="27"/>
    </row>
    <row r="19" spans="2:9" s="9" customFormat="1" ht="45.75" customHeight="1">
      <c r="B19" s="1" t="s">
        <v>72</v>
      </c>
      <c r="C19" s="16"/>
      <c r="D19" s="16">
        <v>2520000</v>
      </c>
      <c r="E19" s="16"/>
      <c r="F19" s="16"/>
      <c r="G19" s="16"/>
      <c r="H19" s="17">
        <v>2520000</v>
      </c>
      <c r="I19" s="27"/>
    </row>
    <row r="20" spans="2:9" ht="18.75" customHeight="1" thickBot="1">
      <c r="B20" s="92"/>
      <c r="C20" s="93"/>
      <c r="D20" s="93"/>
      <c r="E20" s="93"/>
      <c r="F20" s="93"/>
      <c r="G20" s="93"/>
      <c r="H20" s="94"/>
      <c r="I20" s="27"/>
    </row>
    <row r="21" spans="2:9" s="9" customFormat="1" ht="18.75" customHeight="1" thickBot="1">
      <c r="B21" s="8" t="s">
        <v>77</v>
      </c>
      <c r="C21" s="12">
        <f aca="true" t="shared" si="3" ref="C21:H21">SUM(C6,C12)</f>
        <v>321517700</v>
      </c>
      <c r="D21" s="12">
        <f>SUM(D6,D12)</f>
        <v>345310366</v>
      </c>
      <c r="E21" s="12">
        <f t="shared" si="3"/>
        <v>69379107</v>
      </c>
      <c r="F21" s="12">
        <f t="shared" si="3"/>
        <v>157732712</v>
      </c>
      <c r="G21" s="12">
        <f t="shared" si="3"/>
        <v>230383542</v>
      </c>
      <c r="H21" s="13">
        <f t="shared" si="3"/>
        <v>344949828</v>
      </c>
      <c r="I21" s="27"/>
    </row>
    <row r="22" spans="2:9" ht="18.75" customHeight="1" thickBot="1">
      <c r="B22" s="71"/>
      <c r="C22" s="72"/>
      <c r="D22" s="72"/>
      <c r="E22" s="72"/>
      <c r="F22" s="72"/>
      <c r="G22" s="72"/>
      <c r="H22" s="73"/>
      <c r="I22" s="27"/>
    </row>
    <row r="23" spans="2:9" ht="18.75" customHeight="1" thickBot="1">
      <c r="B23" s="71" t="s">
        <v>7</v>
      </c>
      <c r="C23" s="72">
        <v>7246</v>
      </c>
      <c r="D23" s="72">
        <v>7246</v>
      </c>
      <c r="E23" s="72">
        <v>6480</v>
      </c>
      <c r="F23" s="72">
        <v>6475</v>
      </c>
      <c r="G23" s="72">
        <v>6484</v>
      </c>
      <c r="H23" s="73">
        <v>6537</v>
      </c>
      <c r="I23" s="27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Snejanka Diankova</cp:lastModifiedBy>
  <cp:lastPrinted>2022-04-18T08:47:51Z</cp:lastPrinted>
  <dcterms:created xsi:type="dcterms:W3CDTF">2007-04-19T11:40:07Z</dcterms:created>
  <dcterms:modified xsi:type="dcterms:W3CDTF">2024-03-01T12:36:07Z</dcterms:modified>
  <cp:category/>
  <cp:version/>
  <cp:contentType/>
  <cp:contentStatus/>
</cp:coreProperties>
</file>