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minimized="1" xWindow="0" yWindow="0" windowWidth="20730" windowHeight="11760" tabRatio="668" firstSheet="1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<sst xmlns="http://schemas.openxmlformats.org/spreadsheetml/2006/main" count="179" uniqueCount="77">
  <si>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</si>
  <si>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</si>
  <si>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</si>
  <si>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</si>
  <si>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</si>
  <si>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</si>
  <si>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</si>
  <si>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</si>
  <si>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</si>
  <si>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</si>
  <si>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</si>
  <si>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</si>
  <si>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</si>
  <si>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</si>
  <si>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</si>
  <si>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</si>
  <si>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</si>
  <si>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</si>
  <si>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</si>
  <si>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</si>
  <si>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</si>
  <si>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</si>
  <si>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</si>
  <si>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</si>
  <si>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</si>
  <si>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</si>
  <si>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</si>
  <si>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</si>
  <si>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</si>
  <si>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</si>
  <si>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</si>
  <si>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</si>
  <si>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</si>
  <si>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</si>
  <si>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</si>
  <si>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</si>
  <si>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</si>
  <si>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</si>
  <si>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</si>
  <si>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</si>
  <si>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</si>
  <si>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</si>
  <si>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</si>
  <si>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</si>
  <si>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</si>
  <si>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</si>
  <si>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</si>
  <si>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</si>
  <si>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</si>
  <si>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</si>
  <si>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</si>
  <si>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</si>
  <si>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</si>
  <si>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</si>
  <si>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</si>
  <si>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</si>
  <si>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</si>
  <si>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</si>
  <si>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</si>
  <si>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</si>
  <si>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</si>
  <si>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</si>
  <si>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</si>
  <si>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</si>
  <si>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</si>
  <si>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</si>
  <si>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</si>
  <si>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</si>
  <si>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</si>
  <si>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ЗДРАВЕОПАЗВАНЕТО</t>
  </si>
  <si>
    <t xml:space="preserve"> чл. 1, ал. 5, т. 3, т. 3.1.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</si>
  <si>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чл. 1, ал. 5, т. 3, т. 3.3.  и т. 3.4.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</si>
  <si>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Проект BG05M9OP001-1.099-0001 „Подкрепа на работещи в системата на здравеопазването в условия на заплаха за общественото здраве от COVID-19” 
и  Проект BG16RFOP001-4.003-0001-С05 „Борба с COVID-19“, финансиран по Оперативна програма „Региони в растеж“ 2014 – 2020</t>
  </si>
  <si>
    <t>ПМС 462 от 22 декември 2021 г.;</t>
  </si>
  <si>
    <t>ПМС № 401 от 22 декември 2020 г.; ПМС № 409 от 30 декември 2020 г.; ПМС № 374 от 04 ноември 2021 г.</t>
  </si>
  <si>
    <t>Разходи във връзка с изпълнение на Националния план за ваксиниране срещу COVID-19 в Република България“</t>
  </si>
  <si>
    <t>Разходи във вразка с осъществяването на дейностите по Граничен здравен контрол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</si>
</sst>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3" fontId="58" fillId="3" borderId="17" xfId="0" applyNumberFormat="1" applyFont="1" applyFill="1" applyBorder="1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69</v>
      </c>
      <c r="B4" s="85"/>
      <c r="C4" s="86"/>
      <c r="D4" s="17">
        <v>44562</v>
      </c>
      <c r="E4" s="17">
        <v>44712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45471983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38244108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967715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6260160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220275201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38987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-88274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63449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265786171</v>
      </c>
      <c r="C24" s="46">
        <f t="shared" si="2"/>
        <v>0</v>
      </c>
      <c r="D24" s="46">
        <f t="shared" si="2"/>
        <v>-24825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45471983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38244108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967715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6260160</v>
      </c>
      <c r="C11" s="47"/>
      <c r="D11" s="47"/>
      <c r="E11" s="47"/>
      <c r="F11" s="47"/>
      <c r="G11" s="47"/>
    </row>
    <row r="12" spans="1:7" ht="15.75">
      <c r="A12" s="31" t="s">
        <v>4</v>
      </c>
      <c r="B12" s="77">
        <v>2165048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>
        <v>63449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47637031</v>
      </c>
      <c r="C24" s="46">
        <f t="shared" si="2"/>
        <v>0</v>
      </c>
      <c r="D24" s="46">
        <f t="shared" si="2"/>
        <v>63449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0" sqref="B20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218110153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>
        <v>38987</v>
      </c>
      <c r="C17" s="48"/>
      <c r="D17" s="48">
        <v>-88274</v>
      </c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218149140</v>
      </c>
      <c r="C24" s="46">
        <f t="shared" si="2"/>
        <v>0</v>
      </c>
      <c r="D24" s="46">
        <f t="shared" si="2"/>
        <v>-88274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tabSelected="1" zoomScale="60" zoomScaleNormal="60" zoomScalePageLayoutView="0" workbookViewId="0" topLeftCell="A1">
      <pane xSplit="2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37" sqref="B3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67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>
        <f>IF(ISBLANK(ОБЩО!D4),"",ОБЩО!D4)</f>
        <v>44562</v>
      </c>
      <c r="F5" s="18">
        <f>IF(ISBLANK(ОБЩО!E4),"",ОБЩО!E4)</f>
        <v>44712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68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265786171</v>
      </c>
      <c r="E9" s="39">
        <f t="shared" si="0"/>
        <v>0</v>
      </c>
      <c r="F9" s="63">
        <f t="shared" si="0"/>
        <v>-24825</v>
      </c>
      <c r="G9" s="39">
        <f t="shared" si="0"/>
        <v>752197900</v>
      </c>
      <c r="H9" s="39">
        <f t="shared" si="0"/>
        <v>0</v>
      </c>
      <c r="I9" s="63">
        <f t="shared" si="0"/>
        <v>1073300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218006100</v>
      </c>
      <c r="E11" s="39">
        <f t="shared" si="2"/>
        <v>0</v>
      </c>
      <c r="F11" s="39">
        <f t="shared" si="2"/>
        <v>0</v>
      </c>
      <c r="G11" s="39">
        <f t="shared" si="2"/>
        <v>399637100</v>
      </c>
      <c r="H11" s="39">
        <f t="shared" si="2"/>
        <v>0</v>
      </c>
      <c r="I11" s="39">
        <f t="shared" si="2"/>
        <v>0</v>
      </c>
    </row>
    <row r="12" spans="1:9" ht="110.25">
      <c r="A12" s="54">
        <f t="shared" si="1"/>
        <v>1</v>
      </c>
      <c r="B12" s="57" t="s">
        <v>41</v>
      </c>
      <c r="C12" s="38" t="s">
        <v>71</v>
      </c>
      <c r="D12" s="51">
        <v>218006100</v>
      </c>
      <c r="E12" s="51"/>
      <c r="F12" s="51"/>
      <c r="G12" s="51">
        <f>267219100+131818000+500000+100000</f>
        <v>399637100</v>
      </c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47780071</v>
      </c>
      <c r="E32" s="39">
        <f t="shared" si="4"/>
        <v>0</v>
      </c>
      <c r="F32" s="39">
        <f t="shared" si="4"/>
        <v>-24825</v>
      </c>
      <c r="G32" s="39">
        <f t="shared" si="4"/>
        <v>352560800</v>
      </c>
      <c r="H32" s="39">
        <f t="shared" si="4"/>
        <v>0</v>
      </c>
      <c r="I32" s="39">
        <f t="shared" si="4"/>
        <v>1073300</v>
      </c>
    </row>
    <row r="33" spans="1:9" s="2" customFormat="1" ht="110.25">
      <c r="A33" s="54">
        <f t="shared" si="1"/>
        <v>1</v>
      </c>
      <c r="B33" s="21" t="s">
        <v>47</v>
      </c>
      <c r="C33" s="38" t="s">
        <v>70</v>
      </c>
      <c r="D33" s="51">
        <v>44229093</v>
      </c>
      <c r="E33" s="51">
        <v>0</v>
      </c>
      <c r="F33" s="51">
        <v>-88274</v>
      </c>
      <c r="G33" s="51">
        <v>352000000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157.5">
      <c r="A37" s="54">
        <f t="shared" si="1"/>
        <v>1</v>
      </c>
      <c r="B37" s="21" t="s">
        <v>40</v>
      </c>
      <c r="C37" s="38" t="s">
        <v>72</v>
      </c>
      <c r="D37" s="51">
        <v>1704865</v>
      </c>
      <c r="E37" s="51">
        <v>0</v>
      </c>
      <c r="F37" s="51">
        <v>63449</v>
      </c>
      <c r="G37" s="51">
        <v>560800</v>
      </c>
      <c r="H37" s="51"/>
      <c r="I37" s="51">
        <f>777300+96000+200000</f>
        <v>1073300</v>
      </c>
    </row>
    <row r="38" spans="1:9" s="2" customFormat="1" ht="31.5">
      <c r="A38" s="54">
        <f t="shared" si="1"/>
        <v>1</v>
      </c>
      <c r="B38" s="71" t="s">
        <v>75</v>
      </c>
      <c r="C38" s="38"/>
      <c r="D38" s="51">
        <v>628854</v>
      </c>
      <c r="E38" s="51"/>
      <c r="F38" s="51"/>
      <c r="G38" s="51"/>
      <c r="H38" s="51"/>
      <c r="I38" s="51"/>
    </row>
    <row r="39" spans="1:10" ht="31.5">
      <c r="A39" s="54">
        <f>IF(ABS(MAX(D39:F39))+ABS(MIN(D39:F39))=0,0,1)</f>
        <v>1</v>
      </c>
      <c r="B39" s="22" t="s">
        <v>76</v>
      </c>
      <c r="C39" s="38"/>
      <c r="D39" s="52">
        <v>1217259</v>
      </c>
      <c r="E39" s="52"/>
      <c r="F39" s="52"/>
      <c r="G39" s="52"/>
      <c r="H39" s="52"/>
      <c r="I39" s="52"/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66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portrait" paperSize="9" scale="46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zoomScale="80" zoomScaleNormal="8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E19" sqref="E1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44562</v>
      </c>
      <c r="D4" s="18">
        <f>IF(ISBLANK(ОБЩО!E4),"",ОБЩО!E4)</f>
        <v>44712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42838487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27687347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47.25">
      <c r="A14" s="54">
        <f t="shared" si="0"/>
        <v>1</v>
      </c>
      <c r="B14" s="25" t="s">
        <v>41</v>
      </c>
      <c r="C14" s="38" t="s">
        <v>74</v>
      </c>
      <c r="D14" s="51">
        <v>27687347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1</v>
      </c>
      <c r="B24" s="30" t="s">
        <v>39</v>
      </c>
      <c r="C24" s="39"/>
      <c r="D24" s="39">
        <f>SUM(D25:D27)</f>
        <v>15151140</v>
      </c>
    </row>
    <row r="25" spans="1:4" s="2" customFormat="1" ht="63">
      <c r="A25" s="54">
        <f t="shared" si="0"/>
        <v>1</v>
      </c>
      <c r="B25" s="21" t="s">
        <v>49</v>
      </c>
      <c r="C25" s="38" t="s">
        <v>73</v>
      </c>
      <c r="D25" s="51">
        <v>15151140</v>
      </c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fitToHeight="0" fitToWidth="1" horizontalDpi="600" verticalDpi="600" orientation="portrait" paperSize="9" scale="7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Valentina Antonova</cp:lastModifiedBy>
  <cp:lastPrinted>2022-06-15T07:16:27Z</cp:lastPrinted>
  <dcterms:created xsi:type="dcterms:W3CDTF">2020-04-28T14:17:25Z</dcterms:created>
  <dcterms:modified xsi:type="dcterms:W3CDTF">2022-07-12T13:55:05Z</dcterms:modified>
  <cp:category/>
  <cp:version/>
  <cp:contentType/>
  <cp:contentStatus/>
</cp:coreProperties>
</file>