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<sst xmlns="http://schemas.openxmlformats.org/spreadsheetml/2006/main" count="167" uniqueCount="78">
  <si>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</si>
  <si>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</si>
  <si>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</si>
  <si>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</si>
  <si>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</si>
  <si>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</si>
  <si>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</si>
  <si>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</si>
  <si>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</si>
  <si>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</si>
  <si>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</si>
  <si>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</si>
  <si>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</si>
  <si>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</si>
  <si>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</si>
  <si>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</si>
  <si>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</si>
  <si>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</si>
  <si>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</si>
  <si>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</si>
  <si>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</si>
  <si>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</si>
  <si>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</si>
  <si>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</si>
  <si>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</si>
  <si>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</si>
  <si>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</si>
  <si>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</si>
  <si>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</si>
  <si>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</si>
  <si>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</si>
  <si>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</si>
  <si>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</si>
  <si>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</si>
  <si>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</si>
  <si>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</si>
  <si>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</si>
  <si>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</si>
  <si>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</si>
  <si>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</si>
  <si>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</si>
  <si>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</si>
  <si>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</si>
  <si>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</si>
  <si>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</si>
  <si>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</si>
  <si>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</si>
  <si>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</si>
  <si>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</si>
  <si>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</si>
  <si>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</si>
  <si>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</si>
  <si>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</si>
  <si>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</si>
  <si>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</si>
  <si>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</si>
  <si>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</si>
  <si>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</si>
  <si>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</si>
  <si>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</si>
  <si>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</si>
  <si>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</si>
  <si>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</si>
  <si>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</si>
  <si>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</si>
  <si>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</si>
  <si>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</si>
  <si>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ЗДРАВЕОПАЗВАНЕТО</t>
  </si>
  <si>
    <t>01_01_2020</t>
  </si>
  <si>
    <t>31_12_2020</t>
  </si>
  <si>
    <t>'Придобиване на нефинансови активи - Закупуване на  термокамери, системи за дезинфекция, автоклави, специфични хладилна камери за съхранение на ваксини и  друга апаратура свързана с мерките за разпространяване с Covid-19 и лечението му, в т.ч. за закупуване на оборудване необходимо за производство на реконвалесцентна плазма от преболедували от COVID-19, чрез плазмафереза и от цяла кръв.</t>
  </si>
  <si>
    <t>Забележка: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</si>
  <si>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2020 Г.
</t>
  </si>
  <si>
    <t>Общо разходи по мерки за предотвратяване разпространението на COVID-19 и лечението му, мерки за подкрепа на бизнеса и социални мерки за 2020 г. (отчетни данни БЮДЖЕТ + отчетни данни "Сметки за средства от ЕС" + разходи не попадащи в обхвата на посочените в справката разходи по мерки)</t>
  </si>
  <si>
    <t>1.1.  Изразходвани средства от бюджета, за  увеличаване възнагражденията на персонала на администрации към министъра на здравеопазването, които са натоварени с дейности по овладяване на пандемията и последствията от COVID-19, включително за служители на първа линия, чиито задължения включват обслужване и контрол „на терен“, с пряк контакт с други лица, в размер на 10 526 000 лв.</t>
  </si>
  <si>
    <t>1.2. За увеличаване капитала на "БУЛБИО - НЦЗПБ" ЕООД за финансиране на инвестиционни проекти, свързани с производството на ваксини и биопрепарати за профилактика, диагностика и лечение на инфекциозни заболявания в условията на пандемията COVID-19 - допълнителни плащания в частта на финансирането на бюджетното салдо - 22 280 000 лв.</t>
  </si>
  <si>
    <t>1.4. Трансфери за бюджетни предприятия (болници и общини), извършени със средства от ЕС в размер на 6 893 464 лв.,в.т. ч.: 
- Трансфери за лечебни заведения за болнична помощ (болници) в размер на 5 926 571 лв. Средствата са предоставени на болници за изплащане на допълнителни възнаграждения, с цел мотивация на персонала, обслужващ заболелите пациенти, предвид спецификата на болестта, високата й заразност и необходимостта  от ограничаване на болните и/или контактните лица;
- Предоставени трансфери за общините в размер на 966 893 лв., съгласно договори за финансиране по проекта на изплатените от общините  брутни допълнителни възнаграждения, в размер на 610 лв. и дължими осигуровки за сметка на работодателя за здравните медиатори извършвали активна работа на първа линия в условията на развиваща се пандемия от COVID-19 на засегнатото население на територията на общините.</t>
  </si>
  <si>
    <t>1. Извършени разходи свързани с преодоляването на последствията от разпространението на Ковид-19,  не попадащи в обхвата на посочените в справката разходи по мерки, извършени със средства от бюджета и средства от ЕС в размер на 39 699 464 лв., в това число: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</si>
</sst>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#,##0.00\ _л_в_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7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3" fillId="33" borderId="18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6" fillId="3" borderId="20" xfId="0" applyFont="1" applyFill="1" applyBorder="1" applyAlignment="1" applyProtection="1" quotePrefix="1">
      <alignment horizontal="left" wrapText="1"/>
      <protection/>
    </xf>
    <xf numFmtId="0" fontId="6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7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" borderId="22" xfId="0" applyFont="1" applyFill="1" applyBorder="1" applyAlignment="1" applyProtection="1" quotePrefix="1">
      <alignment horizontal="left"/>
      <protection/>
    </xf>
    <xf numFmtId="0" fontId="3" fillId="33" borderId="1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wrapText="1"/>
      <protection locked="0"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25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6" xfId="0" applyNumberFormat="1" applyFont="1" applyFill="1" applyBorder="1" applyAlignment="1" applyProtection="1">
      <alignment/>
      <protection/>
    </xf>
    <xf numFmtId="3" fontId="58" fillId="3" borderId="26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25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25" xfId="0" applyNumberFormat="1" applyFont="1" applyFill="1" applyBorder="1" applyAlignment="1" applyProtection="1" quotePrefix="1">
      <alignment/>
      <protection locked="0"/>
    </xf>
    <xf numFmtId="3" fontId="58" fillId="0" borderId="17" xfId="0" applyNumberFormat="1" applyFont="1" applyFill="1" applyBorder="1" applyAlignment="1" applyProtection="1">
      <alignment/>
      <protection locked="0"/>
    </xf>
    <xf numFmtId="3" fontId="58" fillId="0" borderId="27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3" fontId="0" fillId="0" borderId="16" xfId="0" applyNumberFormat="1" applyFont="1" applyBorder="1" applyAlignment="1" applyProtection="1">
      <alignment/>
      <protection locked="0"/>
    </xf>
    <xf numFmtId="3" fontId="31" fillId="3" borderId="16" xfId="0" applyNumberFormat="1" applyFont="1" applyFill="1" applyBorder="1" applyAlignment="1" applyProtection="1" quotePrefix="1">
      <alignment/>
      <protection locked="0"/>
    </xf>
    <xf numFmtId="0" fontId="56" fillId="0" borderId="0" xfId="0" applyFont="1" applyAlignment="1">
      <alignment/>
    </xf>
    <xf numFmtId="0" fontId="60" fillId="9" borderId="0" xfId="55" applyFont="1" applyFill="1" applyBorder="1" applyAlignment="1" applyProtection="1">
      <alignment horizontal="center" vertical="center" wrapText="1"/>
      <protection/>
    </xf>
    <xf numFmtId="0" fontId="60" fillId="9" borderId="28" xfId="55" applyFont="1" applyFill="1" applyBorder="1" applyAlignment="1" applyProtection="1">
      <alignment horizontal="center" vertical="center" wrapText="1"/>
      <protection/>
    </xf>
    <xf numFmtId="14" fontId="60" fillId="9" borderId="16" xfId="55" applyNumberFormat="1" applyFont="1" applyFill="1" applyBorder="1" applyAlignment="1" applyProtection="1">
      <alignment vertical="center" wrapText="1"/>
      <protection/>
    </xf>
    <xf numFmtId="14" fontId="60" fillId="9" borderId="25" xfId="55" applyNumberFormat="1" applyFont="1" applyFill="1" applyBorder="1" applyAlignment="1" applyProtection="1">
      <alignment vertical="center" wrapText="1"/>
      <protection/>
    </xf>
    <xf numFmtId="0" fontId="60" fillId="9" borderId="13" xfId="55" applyFont="1" applyFill="1" applyBorder="1" applyAlignment="1" applyProtection="1">
      <alignment vertical="center" wrapText="1"/>
      <protection/>
    </xf>
    <xf numFmtId="0" fontId="60" fillId="9" borderId="29" xfId="55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center"/>
    </xf>
    <xf numFmtId="0" fontId="58" fillId="9" borderId="10" xfId="0" applyFont="1" applyFill="1" applyBorder="1" applyAlignment="1">
      <alignment/>
    </xf>
    <xf numFmtId="0" fontId="58" fillId="9" borderId="0" xfId="0" applyFont="1" applyFill="1" applyBorder="1" applyAlignment="1">
      <alignment/>
    </xf>
    <xf numFmtId="0" fontId="60" fillId="9" borderId="11" xfId="55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 quotePrefix="1">
      <alignment horizontal="center" vertical="center"/>
      <protection/>
    </xf>
    <xf numFmtId="0" fontId="7" fillId="9" borderId="30" xfId="0" applyFont="1" applyFill="1" applyBorder="1" applyAlignment="1" applyProtection="1" quotePrefix="1">
      <alignment horizontal="center" vertical="center"/>
      <protection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7" fillId="9" borderId="26" xfId="56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7" fillId="9" borderId="33" xfId="56" applyFont="1" applyFill="1" applyBorder="1" applyAlignment="1" applyProtection="1">
      <alignment horizontal="center" vertical="center" wrapText="1"/>
      <protection/>
    </xf>
    <xf numFmtId="0" fontId="7" fillId="9" borderId="34" xfId="56" applyFont="1" applyFill="1" applyBorder="1" applyAlignment="1" applyProtection="1">
      <alignment horizontal="center" vertical="center" wrapText="1"/>
      <protection/>
    </xf>
    <xf numFmtId="0" fontId="7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18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8" fillId="0" borderId="40" xfId="0" applyFont="1" applyBorder="1" applyAlignment="1">
      <alignment horizontal="center" wrapText="1"/>
    </xf>
    <xf numFmtId="0" fontId="58" fillId="0" borderId="41" xfId="0" applyFont="1" applyBorder="1" applyAlignment="1">
      <alignment horizontal="center" wrapText="1"/>
    </xf>
    <xf numFmtId="0" fontId="60" fillId="9" borderId="11" xfId="55" applyFont="1" applyFill="1" applyBorder="1" applyAlignment="1" applyProtection="1">
      <alignment horizontal="center" vertical="top" wrapText="1"/>
      <protection/>
    </xf>
    <xf numFmtId="0" fontId="60" fillId="9" borderId="31" xfId="55" applyFont="1" applyFill="1" applyBorder="1" applyAlignment="1" applyProtection="1">
      <alignment horizontal="center" vertical="top" wrapText="1"/>
      <protection/>
    </xf>
    <xf numFmtId="0" fontId="60" fillId="9" borderId="45" xfId="55" applyFont="1" applyFill="1" applyBorder="1" applyAlignment="1" applyProtection="1">
      <alignment horizontal="center" vertical="top" wrapText="1"/>
      <protection/>
    </xf>
    <xf numFmtId="0" fontId="7" fillId="9" borderId="46" xfId="56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33" t="s">
        <v>64</v>
      </c>
      <c r="E1" s="17"/>
      <c r="F1" s="17"/>
      <c r="G1" s="17"/>
    </row>
    <row r="2" spans="1:7" ht="49.5" customHeight="1">
      <c r="A2" s="85" t="s">
        <v>22</v>
      </c>
      <c r="B2" s="86"/>
      <c r="C2" s="86"/>
      <c r="D2" s="86"/>
      <c r="E2" s="86"/>
      <c r="F2" s="86"/>
      <c r="G2" s="87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91" t="s">
        <v>67</v>
      </c>
      <c r="B4" s="92"/>
      <c r="C4" s="93"/>
      <c r="D4" s="18" t="s">
        <v>68</v>
      </c>
      <c r="E4" s="18" t="s">
        <v>69</v>
      </c>
      <c r="F4" s="3"/>
      <c r="G4" s="9"/>
    </row>
    <row r="5" spans="1:7" ht="18.75" customHeight="1" thickBot="1">
      <c r="A5" s="94" t="s">
        <v>25</v>
      </c>
      <c r="B5" s="95"/>
      <c r="C5" s="96"/>
      <c r="D5" s="10"/>
      <c r="E5" s="10"/>
      <c r="F5" s="10"/>
      <c r="G5" s="11"/>
    </row>
    <row r="6" spans="1:7" ht="26.25" customHeight="1">
      <c r="A6" s="6"/>
      <c r="B6" s="88" t="s">
        <v>21</v>
      </c>
      <c r="C6" s="89"/>
      <c r="D6" s="89"/>
      <c r="E6" s="89"/>
      <c r="F6" s="89"/>
      <c r="G6" s="90"/>
    </row>
    <row r="7" spans="1:7" ht="48" thickBot="1">
      <c r="A7" s="34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5" t="s">
        <v>0</v>
      </c>
      <c r="B8" s="39">
        <f aca="true" t="shared" si="0" ref="B8:G8">SUM(B9:B11)</f>
        <v>2471989.87</v>
      </c>
      <c r="C8" s="39">
        <f t="shared" si="0"/>
        <v>0</v>
      </c>
      <c r="D8" s="39">
        <f t="shared" si="0"/>
        <v>49772654.35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4">
        <f>'Ведомствени разходи'!B9+'Администрирани разходи'!B9+'ПРБ неприлагащи прогр. бюджет'!B9</f>
        <v>1692601.68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42059159.24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1" t="s">
        <v>2</v>
      </c>
      <c r="B10" s="44">
        <f>'Ведомствени разходи'!B10+'Администрирани разходи'!B10+'ПРБ неприлагащи прогр. бюджет'!B10</f>
        <v>284728.11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1" t="s">
        <v>3</v>
      </c>
      <c r="B11" s="44">
        <f>'Ведомствени разходи'!B11+'Администрирани разходи'!B11+'ПРБ неприлагащи прогр. бюджет'!B11</f>
        <v>494660.08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7713495.11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0" t="s">
        <v>4</v>
      </c>
      <c r="B12" s="45">
        <f>'Ведомствени разходи'!B12+'Администрирани разходи'!B12+'ПРБ неприлагащи прогр. бюджет'!B12</f>
        <v>317127317.73</v>
      </c>
      <c r="C12" s="45">
        <f>'Ведомствени разходи'!C12+'Администрирани разходи'!C12+'ПРБ неприлагащи прогр. бюджет'!C12</f>
        <v>4995462</v>
      </c>
      <c r="D12" s="45">
        <f>'Ведомствени разходи'!D12+'Администрирани разходи'!D12+'ПРБ неприлагащи прогр. бюджет'!D12</f>
        <v>17513732.77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0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1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0" t="s">
        <v>7</v>
      </c>
      <c r="B15" s="45">
        <f>'Ведомствени разходи'!B15+'Администрирани разходи'!B15+'ПРБ неприлагащи прогр. бюджет'!B15</f>
        <v>5250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1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0" t="s">
        <v>9</v>
      </c>
      <c r="B17" s="45">
        <f>'Ведомствени разходи'!B17+'Администрирани разходи'!B17+'ПРБ неприлагащи прогр. бюджет'!B17</f>
        <v>95593521.77</v>
      </c>
      <c r="C17" s="45">
        <f>'Ведомствени разходи'!C17+'Администрирани разходи'!C17+'ПРБ неприлагащи прогр. бюджет'!C17</f>
        <v>288465</v>
      </c>
      <c r="D17" s="45">
        <f>'Ведомствени разходи'!D17+'Администрирани разходи'!D17+'ПРБ неприлагащи прогр. бюджет'!D17</f>
        <v>125733798.65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0" t="s">
        <v>32</v>
      </c>
      <c r="B18" s="45">
        <f>'Ведомствени разходи'!B18+'Администрирани разходи'!B18+'ПРБ неприлагащи прогр. бюджет'!B18</f>
        <v>4138643.77</v>
      </c>
      <c r="C18" s="45">
        <f>'Ведомствени разходи'!C18+'Администрирани разходи'!C18+'ПРБ неприлагащи прогр. бюджет'!C18</f>
        <v>147018</v>
      </c>
      <c r="D18" s="45">
        <f>'Ведомствени разходи'!D18+'Администрирани разходи'!D18+'ПРБ неприлагащи прогр. бюджет'!D18</f>
        <v>7537572.45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0" t="s">
        <v>10</v>
      </c>
      <c r="B19" s="45">
        <f>'Ведомствени разходи'!B19+'Администрирани разходи'!B19+'ПРБ неприлагащи прогр. бюджет'!B19</f>
        <v>8120151</v>
      </c>
      <c r="C19" s="45">
        <f>'Ведомствени разходи'!C19+'Администрирани разходи'!C19+'ПРБ неприлагащи прогр. бюджет'!C19</f>
        <v>196889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0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0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1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1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2" t="s">
        <v>26</v>
      </c>
      <c r="B24" s="47">
        <f aca="true" t="shared" si="2" ref="B24:G24">+B8+B12+B13+B15+B17+B18+B19+B20+B21</f>
        <v>427456874.14</v>
      </c>
      <c r="C24" s="47">
        <f t="shared" si="2"/>
        <v>5627834</v>
      </c>
      <c r="D24" s="47">
        <f t="shared" si="2"/>
        <v>200557758.22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8" sqref="D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85" t="s">
        <v>27</v>
      </c>
      <c r="B2" s="86"/>
      <c r="C2" s="86"/>
      <c r="D2" s="86"/>
      <c r="E2" s="86"/>
      <c r="F2" s="86"/>
      <c r="G2" s="87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7" t="str">
        <f>IF(ISBLANK(ОБЩО!A4),"",ОБЩО!A4)</f>
        <v>МИНИСТЕРСТВО НА ЗДРАВЕОПАЗВАНЕТО</v>
      </c>
      <c r="B4" s="98">
        <f>IF(ISBLANK(ОБЩО!B4),"",ОБЩО!B4)</f>
      </c>
      <c r="C4" s="99">
        <f>IF(ISBLANK(ОБЩО!C4),"",ОБЩО!C4)</f>
      </c>
      <c r="D4" s="19" t="str">
        <f>IF(ISBLANK(ОБЩО!D4),"",ОБЩО!D4)</f>
        <v>01_01_2020</v>
      </c>
      <c r="E4" s="19" t="str">
        <f>IF(ISBLANK(ОБЩО!E4),"",ОБЩО!E4)</f>
        <v>31_12_2020</v>
      </c>
      <c r="F4" s="5"/>
      <c r="G4" s="9"/>
    </row>
    <row r="5" spans="1:7" ht="18.75" customHeight="1" thickBot="1">
      <c r="A5" s="94" t="s">
        <v>25</v>
      </c>
      <c r="B5" s="95"/>
      <c r="C5" s="96"/>
      <c r="D5" s="10"/>
      <c r="E5" s="10"/>
      <c r="F5" s="10"/>
      <c r="G5" s="11"/>
    </row>
    <row r="6" spans="1:7" ht="26.25" customHeight="1">
      <c r="A6" s="6"/>
      <c r="B6" s="88" t="s">
        <v>21</v>
      </c>
      <c r="C6" s="89"/>
      <c r="D6" s="89"/>
      <c r="E6" s="89"/>
      <c r="F6" s="89"/>
      <c r="G6" s="90"/>
    </row>
    <row r="7" spans="1:7" ht="48" thickBot="1">
      <c r="A7" s="34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5" t="s">
        <v>0</v>
      </c>
      <c r="B8" s="39">
        <f aca="true" t="shared" si="0" ref="B8:G8">SUM(B9:B11)</f>
        <v>2471989.87</v>
      </c>
      <c r="C8" s="39">
        <f t="shared" si="0"/>
        <v>0</v>
      </c>
      <c r="D8" s="39">
        <f t="shared" si="0"/>
        <v>49772654.35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62">
        <v>1692601.68</v>
      </c>
      <c r="C9" s="62">
        <v>0</v>
      </c>
      <c r="D9" s="62">
        <v>42059159.24</v>
      </c>
      <c r="E9" s="48"/>
      <c r="F9" s="48"/>
      <c r="G9" s="48"/>
    </row>
    <row r="10" spans="1:7" ht="15.75">
      <c r="A10" s="31" t="s">
        <v>2</v>
      </c>
      <c r="B10" s="62">
        <v>284728.11</v>
      </c>
      <c r="C10" s="62">
        <v>0</v>
      </c>
      <c r="D10" s="62">
        <v>0</v>
      </c>
      <c r="E10" s="48"/>
      <c r="F10" s="48"/>
      <c r="G10" s="48"/>
    </row>
    <row r="11" spans="1:7" ht="15.75">
      <c r="A11" s="31" t="s">
        <v>3</v>
      </c>
      <c r="B11" s="62">
        <v>494660.08</v>
      </c>
      <c r="C11" s="62">
        <v>0</v>
      </c>
      <c r="D11" s="62">
        <v>7713495.11</v>
      </c>
      <c r="E11" s="48"/>
      <c r="F11" s="48"/>
      <c r="G11" s="48"/>
    </row>
    <row r="12" spans="1:7" ht="15.75">
      <c r="A12" s="30" t="s">
        <v>4</v>
      </c>
      <c r="B12" s="63">
        <v>43854287.24</v>
      </c>
      <c r="C12" s="63">
        <v>4995462</v>
      </c>
      <c r="D12" s="63">
        <v>17513732.77</v>
      </c>
      <c r="E12" s="49"/>
      <c r="F12" s="49"/>
      <c r="G12" s="49"/>
    </row>
    <row r="13" spans="1:7" ht="15.75">
      <c r="A13" s="30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1" t="s">
        <v>6</v>
      </c>
      <c r="B14" s="50"/>
      <c r="C14" s="50"/>
      <c r="D14" s="50"/>
      <c r="E14" s="50"/>
      <c r="F14" s="50"/>
      <c r="G14" s="50"/>
    </row>
    <row r="15" spans="1:7" ht="15.75">
      <c r="A15" s="30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1" t="s">
        <v>8</v>
      </c>
      <c r="B16" s="50"/>
      <c r="C16" s="50"/>
      <c r="D16" s="50"/>
      <c r="E16" s="50"/>
      <c r="F16" s="50"/>
      <c r="G16" s="50"/>
    </row>
    <row r="17" spans="1:7" ht="15.75">
      <c r="A17" s="30" t="s">
        <v>9</v>
      </c>
      <c r="B17" s="63">
        <v>0</v>
      </c>
      <c r="C17" s="63">
        <v>0</v>
      </c>
      <c r="D17" s="63">
        <v>17191167.54</v>
      </c>
      <c r="E17" s="49"/>
      <c r="F17" s="49"/>
      <c r="G17" s="49"/>
    </row>
    <row r="18" spans="1:7" ht="15.75">
      <c r="A18" s="30" t="s">
        <v>32</v>
      </c>
      <c r="B18" s="63">
        <v>4138643.77</v>
      </c>
      <c r="C18" s="63">
        <v>147018</v>
      </c>
      <c r="D18" s="63">
        <v>7537572.45</v>
      </c>
      <c r="E18" s="49"/>
      <c r="F18" s="49"/>
      <c r="G18" s="49"/>
    </row>
    <row r="19" spans="1:7" ht="15.75">
      <c r="A19" s="30" t="s">
        <v>10</v>
      </c>
      <c r="B19" s="49"/>
      <c r="C19" s="49"/>
      <c r="D19" s="49"/>
      <c r="E19" s="49"/>
      <c r="F19" s="49"/>
      <c r="G19" s="49"/>
    </row>
    <row r="20" spans="1:7" ht="15.75">
      <c r="A20" s="30" t="s">
        <v>11</v>
      </c>
      <c r="B20" s="49"/>
      <c r="C20" s="49"/>
      <c r="D20" s="49"/>
      <c r="E20" s="49"/>
      <c r="F20" s="49"/>
      <c r="G20" s="49"/>
    </row>
    <row r="21" spans="1:7" ht="15.75">
      <c r="A21" s="30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1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1" t="s">
        <v>14</v>
      </c>
      <c r="B23" s="50"/>
      <c r="C23" s="50"/>
      <c r="D23" s="50"/>
      <c r="E23" s="50"/>
      <c r="F23" s="50"/>
      <c r="G23" s="50"/>
    </row>
    <row r="24" spans="1:7" ht="16.5" thickBot="1">
      <c r="A24" s="32" t="s">
        <v>26</v>
      </c>
      <c r="B24" s="47">
        <f aca="true" t="shared" si="2" ref="B24:G24">+B8+B12+B13+B15+B17+B18+B19+B20+B21</f>
        <v>50464920.88</v>
      </c>
      <c r="C24" s="47">
        <f t="shared" si="2"/>
        <v>5142480</v>
      </c>
      <c r="D24" s="47">
        <f t="shared" si="2"/>
        <v>92015127.11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8" sqref="C1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85" t="s">
        <v>31</v>
      </c>
      <c r="B2" s="86"/>
      <c r="C2" s="86"/>
      <c r="D2" s="86"/>
      <c r="E2" s="86"/>
      <c r="F2" s="86"/>
      <c r="G2" s="87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7" t="str">
        <f>IF(ISBLANK(ОБЩО!A4),"",ОБЩО!A4)</f>
        <v>МИНИСТЕРСТВО НА ЗДРАВЕОПАЗВАНЕТО</v>
      </c>
      <c r="B4" s="98">
        <f>IF(ISBLANK(ОБЩО!B4),"",ОБЩО!B4)</f>
      </c>
      <c r="C4" s="99">
        <f>IF(ISBLANK(ОБЩО!C4),"",ОБЩО!C4)</f>
      </c>
      <c r="D4" s="19" t="str">
        <f>IF(ISBLANK(ОБЩО!D4),"",ОБЩО!D4)</f>
        <v>01_01_2020</v>
      </c>
      <c r="E4" s="19" t="str">
        <f>IF(ISBLANK(ОБЩО!E4),"",ОБЩО!E4)</f>
        <v>31_12_2020</v>
      </c>
      <c r="F4" s="5"/>
      <c r="G4" s="9"/>
    </row>
    <row r="5" spans="1:7" ht="18.75" customHeight="1" thickBot="1">
      <c r="A5" s="100" t="s">
        <v>25</v>
      </c>
      <c r="B5" s="101"/>
      <c r="C5" s="102"/>
      <c r="D5" s="10"/>
      <c r="E5" s="10"/>
      <c r="F5" s="10"/>
      <c r="G5" s="11"/>
    </row>
    <row r="6" spans="1:7" ht="26.25" customHeight="1">
      <c r="A6" s="6"/>
      <c r="B6" s="88" t="s">
        <v>21</v>
      </c>
      <c r="C6" s="89"/>
      <c r="D6" s="89"/>
      <c r="E6" s="89"/>
      <c r="F6" s="89"/>
      <c r="G6" s="90"/>
    </row>
    <row r="7" spans="1:7" ht="48" thickBot="1">
      <c r="A7" s="34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8"/>
      <c r="C9" s="48"/>
      <c r="D9" s="48"/>
      <c r="E9" s="48"/>
      <c r="F9" s="48"/>
      <c r="G9" s="48"/>
    </row>
    <row r="10" spans="1:7" ht="15.75">
      <c r="A10" s="31" t="s">
        <v>2</v>
      </c>
      <c r="B10" s="48"/>
      <c r="C10" s="48"/>
      <c r="D10" s="48"/>
      <c r="E10" s="48"/>
      <c r="F10" s="48"/>
      <c r="G10" s="48"/>
    </row>
    <row r="11" spans="1:7" ht="15.75">
      <c r="A11" s="31" t="s">
        <v>3</v>
      </c>
      <c r="B11" s="48"/>
      <c r="C11" s="48"/>
      <c r="D11" s="48"/>
      <c r="E11" s="48"/>
      <c r="F11" s="48"/>
      <c r="G11" s="48"/>
    </row>
    <row r="12" spans="1:7" ht="15.75">
      <c r="A12" s="30" t="s">
        <v>4</v>
      </c>
      <c r="B12" s="63">
        <v>273273030.49</v>
      </c>
      <c r="C12" s="63"/>
      <c r="D12" s="63">
        <v>0</v>
      </c>
      <c r="E12" s="49"/>
      <c r="F12" s="49"/>
      <c r="G12" s="49"/>
    </row>
    <row r="13" spans="1:7" ht="15.75">
      <c r="A13" s="30" t="s">
        <v>5</v>
      </c>
      <c r="B13" s="63">
        <v>0</v>
      </c>
      <c r="C13" s="63">
        <v>0</v>
      </c>
      <c r="D13" s="63">
        <v>0</v>
      </c>
      <c r="E13" s="49"/>
      <c r="F13" s="49"/>
      <c r="G13" s="49"/>
    </row>
    <row r="14" spans="1:7" s="15" customFormat="1" ht="15.75">
      <c r="A14" s="31" t="s">
        <v>6</v>
      </c>
      <c r="B14" s="50"/>
      <c r="C14" s="50"/>
      <c r="D14" s="50"/>
      <c r="E14" s="50"/>
      <c r="F14" s="50"/>
      <c r="G14" s="50"/>
    </row>
    <row r="15" spans="1:7" ht="15.75">
      <c r="A15" s="30" t="s">
        <v>7</v>
      </c>
      <c r="B15" s="63">
        <v>5250</v>
      </c>
      <c r="C15" s="63">
        <v>0</v>
      </c>
      <c r="D15" s="63">
        <v>0</v>
      </c>
      <c r="E15" s="49"/>
      <c r="F15" s="49"/>
      <c r="G15" s="49"/>
    </row>
    <row r="16" spans="1:7" s="15" customFormat="1" ht="15.75">
      <c r="A16" s="31" t="s">
        <v>8</v>
      </c>
      <c r="B16" s="50"/>
      <c r="C16" s="50"/>
      <c r="D16" s="50"/>
      <c r="E16" s="50"/>
      <c r="F16" s="50"/>
      <c r="G16" s="50"/>
    </row>
    <row r="17" spans="1:7" ht="15.75">
      <c r="A17" s="30" t="s">
        <v>9</v>
      </c>
      <c r="B17" s="63">
        <v>95593521.77</v>
      </c>
      <c r="C17" s="63">
        <v>288465</v>
      </c>
      <c r="D17" s="63">
        <v>108542631.11</v>
      </c>
      <c r="E17" s="49"/>
      <c r="F17" s="49"/>
      <c r="G17" s="49"/>
    </row>
    <row r="18" spans="1:7" ht="15.75">
      <c r="A18" s="30" t="s">
        <v>32</v>
      </c>
      <c r="B18" s="63">
        <v>0</v>
      </c>
      <c r="C18" s="63">
        <v>0</v>
      </c>
      <c r="D18" s="63">
        <v>0</v>
      </c>
      <c r="E18" s="49"/>
      <c r="F18" s="49"/>
      <c r="G18" s="49"/>
    </row>
    <row r="19" spans="1:7" ht="15.75">
      <c r="A19" s="30" t="s">
        <v>10</v>
      </c>
      <c r="B19" s="63">
        <v>8120151</v>
      </c>
      <c r="C19" s="63">
        <v>196889</v>
      </c>
      <c r="D19" s="63">
        <v>0</v>
      </c>
      <c r="E19" s="49"/>
      <c r="F19" s="49"/>
      <c r="G19" s="49"/>
    </row>
    <row r="20" spans="1:7" ht="15.75">
      <c r="A20" s="30" t="s">
        <v>11</v>
      </c>
      <c r="B20" s="49"/>
      <c r="C20" s="49"/>
      <c r="D20" s="49"/>
      <c r="E20" s="49"/>
      <c r="F20" s="49"/>
      <c r="G20" s="49"/>
    </row>
    <row r="21" spans="1:7" ht="15.75">
      <c r="A21" s="30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1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1" t="s">
        <v>14</v>
      </c>
      <c r="B23" s="50"/>
      <c r="C23" s="50"/>
      <c r="D23" s="50"/>
      <c r="E23" s="50"/>
      <c r="F23" s="50"/>
      <c r="G23" s="50"/>
    </row>
    <row r="24" spans="1:7" ht="16.5" thickBot="1">
      <c r="A24" s="32" t="s">
        <v>26</v>
      </c>
      <c r="B24" s="47">
        <f aca="true" t="shared" si="2" ref="B24:G24">+B8+B12+B13+B15+B17+B18+B19+B20+B21</f>
        <v>376991953.26</v>
      </c>
      <c r="C24" s="47">
        <f t="shared" si="2"/>
        <v>485354</v>
      </c>
      <c r="D24" s="47">
        <f t="shared" si="2"/>
        <v>108542631.11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:D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85" t="s">
        <v>22</v>
      </c>
      <c r="B2" s="86"/>
      <c r="C2" s="86"/>
      <c r="D2" s="86"/>
      <c r="E2" s="86"/>
      <c r="F2" s="86"/>
      <c r="G2" s="87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7" t="str">
        <f>IF(ISBLANK(ОБЩО!A4),"",ОБЩО!A4)</f>
        <v>МИНИСТЕРСТВО НА ЗДРАВЕОПАЗВАНЕТО</v>
      </c>
      <c r="B4" s="98">
        <f>IF(ISBLANK(ОБЩО!B4),"",ОБЩО!B4)</f>
      </c>
      <c r="C4" s="99">
        <f>IF(ISBLANK(ОБЩО!C4),"",ОБЩО!C4)</f>
      </c>
      <c r="D4" s="19" t="str">
        <f>IF(ISBLANK(ОБЩО!D4),"",ОБЩО!D4)</f>
        <v>01_01_2020</v>
      </c>
      <c r="E4" s="19" t="str">
        <f>IF(ISBLANK(ОБЩО!E4),"",ОБЩО!E4)</f>
        <v>31_12_2020</v>
      </c>
      <c r="F4" s="5"/>
      <c r="G4" s="9"/>
    </row>
    <row r="5" spans="1:7" ht="18.75" customHeight="1" thickBot="1">
      <c r="A5" s="94" t="s">
        <v>25</v>
      </c>
      <c r="B5" s="95"/>
      <c r="C5" s="96"/>
      <c r="D5" s="10"/>
      <c r="E5" s="10"/>
      <c r="F5" s="10"/>
      <c r="G5" s="11"/>
    </row>
    <row r="6" spans="1:7" ht="26.25" customHeight="1">
      <c r="A6" s="6"/>
      <c r="B6" s="88" t="s">
        <v>21</v>
      </c>
      <c r="C6" s="89"/>
      <c r="D6" s="89"/>
      <c r="E6" s="89"/>
      <c r="F6" s="89"/>
      <c r="G6" s="90"/>
    </row>
    <row r="7" spans="1:7" ht="48" thickBot="1">
      <c r="A7" s="34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62"/>
      <c r="C9" s="62"/>
      <c r="D9" s="62"/>
      <c r="E9" s="48"/>
      <c r="F9" s="48"/>
      <c r="G9" s="48"/>
    </row>
    <row r="10" spans="1:7" ht="15.75">
      <c r="A10" s="31" t="s">
        <v>2</v>
      </c>
      <c r="B10" s="62"/>
      <c r="C10" s="62"/>
      <c r="D10" s="62"/>
      <c r="E10" s="48"/>
      <c r="F10" s="48"/>
      <c r="G10" s="48"/>
    </row>
    <row r="11" spans="1:7" ht="15.75">
      <c r="A11" s="31" t="s">
        <v>3</v>
      </c>
      <c r="B11" s="62"/>
      <c r="C11" s="62"/>
      <c r="D11" s="62"/>
      <c r="E11" s="48"/>
      <c r="F11" s="48"/>
      <c r="G11" s="48"/>
    </row>
    <row r="12" spans="1:7" ht="15.75">
      <c r="A12" s="30" t="s">
        <v>4</v>
      </c>
      <c r="B12" s="49"/>
      <c r="C12" s="49"/>
      <c r="D12" s="49"/>
      <c r="E12" s="49"/>
      <c r="F12" s="49"/>
      <c r="G12" s="49"/>
    </row>
    <row r="13" spans="1:7" ht="15.75">
      <c r="A13" s="30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1" t="s">
        <v>6</v>
      </c>
      <c r="B14" s="50"/>
      <c r="C14" s="50"/>
      <c r="D14" s="50"/>
      <c r="E14" s="50"/>
      <c r="F14" s="50"/>
      <c r="G14" s="50"/>
    </row>
    <row r="15" spans="1:7" ht="15.75">
      <c r="A15" s="30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1" t="s">
        <v>8</v>
      </c>
      <c r="B16" s="50"/>
      <c r="C16" s="50"/>
      <c r="D16" s="50"/>
      <c r="E16" s="50"/>
      <c r="F16" s="50"/>
      <c r="G16" s="50"/>
    </row>
    <row r="17" spans="1:7" ht="15.75">
      <c r="A17" s="30" t="s">
        <v>9</v>
      </c>
      <c r="B17" s="49"/>
      <c r="C17" s="49"/>
      <c r="D17" s="49"/>
      <c r="E17" s="49"/>
      <c r="F17" s="49"/>
      <c r="G17" s="49"/>
    </row>
    <row r="18" spans="1:7" ht="15.75">
      <c r="A18" s="30" t="s">
        <v>32</v>
      </c>
      <c r="B18" s="49"/>
      <c r="C18" s="49"/>
      <c r="D18" s="49"/>
      <c r="E18" s="49"/>
      <c r="F18" s="49"/>
      <c r="G18" s="49"/>
    </row>
    <row r="19" spans="1:7" ht="15.75">
      <c r="A19" s="30" t="s">
        <v>10</v>
      </c>
      <c r="B19" s="49"/>
      <c r="C19" s="49"/>
      <c r="D19" s="49"/>
      <c r="E19" s="49"/>
      <c r="F19" s="49"/>
      <c r="G19" s="49"/>
    </row>
    <row r="20" spans="1:7" ht="15.75">
      <c r="A20" s="30" t="s">
        <v>11</v>
      </c>
      <c r="B20" s="49"/>
      <c r="C20" s="49"/>
      <c r="D20" s="49"/>
      <c r="E20" s="49"/>
      <c r="F20" s="49"/>
      <c r="G20" s="49"/>
    </row>
    <row r="21" spans="1:7" ht="15.75">
      <c r="A21" s="30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1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1" t="s">
        <v>14</v>
      </c>
      <c r="B23" s="50"/>
      <c r="C23" s="50"/>
      <c r="D23" s="50"/>
      <c r="E23" s="50"/>
      <c r="F23" s="50"/>
      <c r="G23" s="50"/>
    </row>
    <row r="24" spans="1:7" ht="16.5" thickBot="1">
      <c r="A24" s="32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73"/>
  <sheetViews>
    <sheetView zoomScale="80" zoomScaleNormal="80" zoomScalePageLayoutView="0" workbookViewId="0" topLeftCell="B47">
      <selection activeCell="B57" sqref="B57:E57"/>
    </sheetView>
  </sheetViews>
  <sheetFormatPr defaultColWidth="9.140625" defaultRowHeight="15"/>
  <cols>
    <col min="1" max="1" width="4.28125" style="71" hidden="1" customWidth="1"/>
    <col min="2" max="2" width="75.28125" style="71" customWidth="1"/>
    <col min="3" max="3" width="37.28125" style="71" customWidth="1"/>
    <col min="4" max="4" width="20.7109375" style="71" customWidth="1"/>
    <col min="5" max="6" width="16.8515625" style="71" customWidth="1"/>
    <col min="7" max="7" width="0.9921875" style="71" customWidth="1"/>
    <col min="8" max="8" width="8.8515625" style="71" customWidth="1"/>
    <col min="9" max="16384" width="9.140625" style="71" customWidth="1"/>
  </cols>
  <sheetData>
    <row r="1" spans="1:6" ht="16.5" thickBot="1">
      <c r="A1" s="71">
        <v>1</v>
      </c>
      <c r="B1" s="72" t="str">
        <f>IF(ISBLANK(ОБЩО!A1),"",ОБЩО!A1)</f>
        <v>Приложение № 11 "Отчет разходи COVID-19"</v>
      </c>
      <c r="F1" s="73"/>
    </row>
    <row r="2" spans="1:7" ht="51.75" customHeight="1">
      <c r="A2" s="71">
        <v>1</v>
      </c>
      <c r="B2" s="107" t="s">
        <v>72</v>
      </c>
      <c r="C2" s="108"/>
      <c r="D2" s="108"/>
      <c r="E2" s="108"/>
      <c r="F2" s="109"/>
      <c r="G2" s="61" t="str">
        <f>IF(SUM(G12:G50)=0,"","Добавена е нова мярка!")</f>
        <v>Добавена е нова мярка!</v>
      </c>
    </row>
    <row r="3" spans="1:6" ht="21.75" customHeight="1">
      <c r="A3" s="71">
        <v>1</v>
      </c>
      <c r="B3" s="74"/>
      <c r="C3" s="75"/>
      <c r="D3" s="75"/>
      <c r="E3" s="65" t="s">
        <v>15</v>
      </c>
      <c r="F3" s="66" t="s">
        <v>16</v>
      </c>
    </row>
    <row r="4" spans="1:6" ht="18.75" customHeight="1">
      <c r="A4" s="71">
        <v>1</v>
      </c>
      <c r="B4" s="97" t="str">
        <f>IF(ISBLANK(ОБЩО!A4),"",ОБЩО!A4)</f>
        <v>МИНИСТЕРСТВО НА ЗДРАВЕОПАЗВАНЕТО</v>
      </c>
      <c r="C4" s="105">
        <f>IF(ISBLANK(ОБЩО!B4),"",ОБЩО!B4)</f>
      </c>
      <c r="D4" s="106">
        <f>IF(ISBLANK(ОБЩО!C4),"",ОБЩО!C4)</f>
      </c>
      <c r="E4" s="67" t="str">
        <f>IF(ISBLANK(ОБЩО!D4),"",ОБЩО!D4)</f>
        <v>01_01_2020</v>
      </c>
      <c r="F4" s="68" t="str">
        <f>IF(ISBLANK(ОБЩО!E4),"",ОБЩО!E4)</f>
        <v>31_12_2020</v>
      </c>
    </row>
    <row r="5" spans="1:6" ht="18.75" customHeight="1" thickBot="1">
      <c r="A5" s="71">
        <v>1</v>
      </c>
      <c r="B5" s="100" t="s">
        <v>25</v>
      </c>
      <c r="C5" s="101"/>
      <c r="D5" s="102"/>
      <c r="E5" s="69"/>
      <c r="F5" s="70"/>
    </row>
    <row r="6" spans="1:6" ht="26.25" customHeight="1">
      <c r="A6" s="71">
        <v>1</v>
      </c>
      <c r="B6" s="76"/>
      <c r="C6" s="88" t="s">
        <v>21</v>
      </c>
      <c r="D6" s="89"/>
      <c r="E6" s="89"/>
      <c r="F6" s="110"/>
    </row>
    <row r="7" spans="1:6" ht="42.75" customHeight="1">
      <c r="A7" s="71">
        <v>1</v>
      </c>
      <c r="B7" s="77" t="s">
        <v>35</v>
      </c>
      <c r="C7" s="41" t="s">
        <v>37</v>
      </c>
      <c r="D7" s="41" t="s">
        <v>17</v>
      </c>
      <c r="E7" s="41" t="s">
        <v>18</v>
      </c>
      <c r="F7" s="42" t="s">
        <v>36</v>
      </c>
    </row>
    <row r="8" spans="1:6" ht="15.75">
      <c r="A8" s="71">
        <v>1</v>
      </c>
      <c r="B8" s="78"/>
      <c r="C8" s="79"/>
      <c r="D8" s="79"/>
      <c r="E8" s="79"/>
      <c r="F8" s="80"/>
    </row>
    <row r="9" spans="1:6" ht="15.75" customHeight="1">
      <c r="A9" s="71">
        <v>1</v>
      </c>
      <c r="B9" s="27" t="s">
        <v>26</v>
      </c>
      <c r="C9" s="39"/>
      <c r="D9" s="39">
        <f>D11+D26+D35</f>
        <v>427456874</v>
      </c>
      <c r="E9" s="39">
        <f>E11+E26+E35</f>
        <v>5627834</v>
      </c>
      <c r="F9" s="51">
        <f>F11+F26+F35</f>
        <v>200557758</v>
      </c>
    </row>
    <row r="10" spans="1:6" ht="15.75">
      <c r="A10" s="71">
        <v>1</v>
      </c>
      <c r="B10" s="26"/>
      <c r="C10" s="39"/>
      <c r="D10" s="52">
        <f>ОБЩО!B24-Мерки!D9</f>
        <v>0.13999998569488525</v>
      </c>
      <c r="E10" s="52">
        <f>ОБЩО!C24-Мерки!E9</f>
        <v>0</v>
      </c>
      <c r="F10" s="53">
        <f>SUM(ОБЩО!D24:G24)-Мерки!F9</f>
        <v>0.2199999988079071</v>
      </c>
    </row>
    <row r="11" spans="1:6" ht="15.75">
      <c r="A11" s="71">
        <f aca="true" t="shared" si="0" ref="A11:A50">IF(ABS(MAX(D11:F11))+ABS(MIN(D11:F11))=0,0,1)</f>
        <v>1</v>
      </c>
      <c r="B11" s="28" t="s">
        <v>38</v>
      </c>
      <c r="C11" s="39"/>
      <c r="D11" s="39">
        <f>SUM(D12:D25)</f>
        <v>274433928</v>
      </c>
      <c r="E11" s="39">
        <f>SUM(E12:E25)</f>
        <v>0</v>
      </c>
      <c r="F11" s="54">
        <f>SUM(F12:F25)</f>
        <v>0</v>
      </c>
    </row>
    <row r="12" spans="1:6" ht="31.5">
      <c r="A12" s="71">
        <f t="shared" si="0"/>
        <v>0</v>
      </c>
      <c r="B12" s="25" t="s">
        <v>39</v>
      </c>
      <c r="C12" s="38"/>
      <c r="D12" s="55"/>
      <c r="E12" s="55"/>
      <c r="F12" s="56"/>
    </row>
    <row r="13" spans="1:6" ht="47.25">
      <c r="A13" s="71">
        <f t="shared" si="0"/>
        <v>0</v>
      </c>
      <c r="B13" s="23" t="s">
        <v>40</v>
      </c>
      <c r="C13" s="38"/>
      <c r="D13" s="55"/>
      <c r="E13" s="55"/>
      <c r="F13" s="56"/>
    </row>
    <row r="14" spans="1:6" ht="31.5">
      <c r="A14" s="71">
        <f t="shared" si="0"/>
        <v>0</v>
      </c>
      <c r="B14" s="23" t="s">
        <v>41</v>
      </c>
      <c r="C14" s="38"/>
      <c r="D14" s="55"/>
      <c r="E14" s="55"/>
      <c r="F14" s="56"/>
    </row>
    <row r="15" spans="1:6" ht="15.75">
      <c r="A15" s="71">
        <f t="shared" si="0"/>
        <v>0</v>
      </c>
      <c r="B15" s="24" t="s">
        <v>42</v>
      </c>
      <c r="C15" s="38"/>
      <c r="D15" s="57"/>
      <c r="E15" s="57"/>
      <c r="F15" s="58"/>
    </row>
    <row r="16" spans="1:6" ht="31.5">
      <c r="A16" s="71">
        <f t="shared" si="0"/>
        <v>1</v>
      </c>
      <c r="B16" s="24" t="s">
        <v>43</v>
      </c>
      <c r="C16" s="38"/>
      <c r="D16" s="57">
        <v>274412718</v>
      </c>
      <c r="E16" s="57"/>
      <c r="F16" s="58"/>
    </row>
    <row r="17" spans="1:6" s="81" customFormat="1" ht="78.75">
      <c r="A17" s="71">
        <f t="shared" si="0"/>
        <v>1</v>
      </c>
      <c r="B17" s="23" t="s">
        <v>44</v>
      </c>
      <c r="C17" s="38"/>
      <c r="D17" s="55">
        <v>21210</v>
      </c>
      <c r="E17" s="55"/>
      <c r="F17" s="56"/>
    </row>
    <row r="18" spans="1:6" ht="15.75">
      <c r="A18" s="71">
        <f t="shared" si="0"/>
        <v>0</v>
      </c>
      <c r="B18" s="24" t="s">
        <v>45</v>
      </c>
      <c r="C18" s="38"/>
      <c r="D18" s="57"/>
      <c r="E18" s="57"/>
      <c r="F18" s="58"/>
    </row>
    <row r="19" spans="1:6" s="81" customFormat="1" ht="63">
      <c r="A19" s="71">
        <f t="shared" si="0"/>
        <v>0</v>
      </c>
      <c r="B19" s="23" t="s">
        <v>46</v>
      </c>
      <c r="C19" s="38"/>
      <c r="D19" s="55"/>
      <c r="E19" s="55"/>
      <c r="F19" s="56"/>
    </row>
    <row r="20" spans="1:6" s="82" customFormat="1" ht="31.5">
      <c r="A20" s="71">
        <f t="shared" si="0"/>
        <v>0</v>
      </c>
      <c r="B20" s="24" t="s">
        <v>47</v>
      </c>
      <c r="C20" s="38"/>
      <c r="D20" s="57"/>
      <c r="E20" s="57"/>
      <c r="F20" s="58"/>
    </row>
    <row r="21" spans="1:7" ht="15.75">
      <c r="A21" s="71">
        <f t="shared" si="0"/>
        <v>0</v>
      </c>
      <c r="B21" s="21"/>
      <c r="C21" s="38"/>
      <c r="D21" s="57"/>
      <c r="E21" s="57"/>
      <c r="F21" s="58"/>
      <c r="G21" s="71">
        <f>IF(ABS(MAX(D21:F21))+ABS(MIN(D21:F21))=0,0,1)</f>
        <v>0</v>
      </c>
    </row>
    <row r="22" spans="1:7" ht="15.75">
      <c r="A22" s="71">
        <f>IF(ABS(MAX(D22:F22))+ABS(MIN(D22:F22))=0,0,1)</f>
        <v>0</v>
      </c>
      <c r="B22" s="21"/>
      <c r="C22" s="38"/>
      <c r="D22" s="57"/>
      <c r="E22" s="57"/>
      <c r="F22" s="58"/>
      <c r="G22" s="71">
        <f>IF(ABS(MAX(D22:F22))+ABS(MIN(D22:F22))=0,0,1)</f>
        <v>0</v>
      </c>
    </row>
    <row r="23" spans="1:7" ht="15.75">
      <c r="A23" s="71">
        <f t="shared" si="0"/>
        <v>0</v>
      </c>
      <c r="B23" s="21"/>
      <c r="C23" s="38"/>
      <c r="D23" s="57"/>
      <c r="E23" s="57"/>
      <c r="F23" s="58"/>
      <c r="G23" s="71">
        <f>IF(ABS(MAX(D23:F23))+ABS(MIN(D23:F23))=0,0,1)</f>
        <v>0</v>
      </c>
    </row>
    <row r="24" spans="1:7" ht="15.75">
      <c r="A24" s="71">
        <f t="shared" si="0"/>
        <v>0</v>
      </c>
      <c r="B24" s="21"/>
      <c r="C24" s="38"/>
      <c r="D24" s="57"/>
      <c r="E24" s="57"/>
      <c r="F24" s="58"/>
      <c r="G24" s="71">
        <f>IF(ABS(MAX(D24:F24))+ABS(MIN(D24:F24))=0,0,1)</f>
        <v>0</v>
      </c>
    </row>
    <row r="25" spans="1:7" ht="15.75">
      <c r="A25" s="71">
        <f t="shared" si="0"/>
        <v>0</v>
      </c>
      <c r="B25" s="21"/>
      <c r="C25" s="38"/>
      <c r="D25" s="57"/>
      <c r="E25" s="57"/>
      <c r="F25" s="58"/>
      <c r="G25" s="71">
        <f>IF(ABS(MAX(D25:F25))+ABS(MIN(D25:F25))=0,0,1)</f>
        <v>0</v>
      </c>
    </row>
    <row r="26" spans="1:6" ht="15.75">
      <c r="A26" s="71">
        <f t="shared" si="0"/>
        <v>0</v>
      </c>
      <c r="B26" s="29" t="s">
        <v>48</v>
      </c>
      <c r="C26" s="39"/>
      <c r="D26" s="39">
        <f>SUM(D27:D34)</f>
        <v>0</v>
      </c>
      <c r="E26" s="39">
        <f>SUM(E27:E34)</f>
        <v>0</v>
      </c>
      <c r="F26" s="54">
        <f>SUM(F27:F34)</f>
        <v>0</v>
      </c>
    </row>
    <row r="27" spans="1:6" ht="15.75">
      <c r="A27" s="71">
        <f t="shared" si="0"/>
        <v>0</v>
      </c>
      <c r="B27" s="20" t="s">
        <v>50</v>
      </c>
      <c r="C27" s="38"/>
      <c r="D27" s="57"/>
      <c r="E27" s="57"/>
      <c r="F27" s="58"/>
    </row>
    <row r="28" spans="1:6" ht="47.25">
      <c r="A28" s="71">
        <f t="shared" si="0"/>
        <v>0</v>
      </c>
      <c r="B28" s="20" t="s">
        <v>51</v>
      </c>
      <c r="C28" s="38"/>
      <c r="D28" s="57"/>
      <c r="E28" s="57"/>
      <c r="F28" s="58"/>
    </row>
    <row r="29" spans="1:6" ht="78.75">
      <c r="A29" s="71">
        <f t="shared" si="0"/>
        <v>0</v>
      </c>
      <c r="B29" s="20" t="s">
        <v>52</v>
      </c>
      <c r="C29" s="38"/>
      <c r="D29" s="57"/>
      <c r="E29" s="57"/>
      <c r="F29" s="58"/>
    </row>
    <row r="30" spans="1:7" ht="15.75">
      <c r="A30" s="71">
        <f t="shared" si="0"/>
        <v>0</v>
      </c>
      <c r="B30" s="21"/>
      <c r="C30" s="38"/>
      <c r="D30" s="57"/>
      <c r="E30" s="57"/>
      <c r="F30" s="58"/>
      <c r="G30" s="71">
        <f>IF(ABS(MAX(D30:F30))+ABS(MIN(D30:F30))=0,0,1)</f>
        <v>0</v>
      </c>
    </row>
    <row r="31" spans="1:7" ht="15.75">
      <c r="A31" s="71">
        <f>IF(ABS(MAX(D31:F31))+ABS(MIN(D31:F31))=0,0,1)</f>
        <v>0</v>
      </c>
      <c r="B31" s="21"/>
      <c r="C31" s="38"/>
      <c r="D31" s="57"/>
      <c r="E31" s="57"/>
      <c r="F31" s="58"/>
      <c r="G31" s="71">
        <f>IF(ABS(MAX(D31:F31))+ABS(MIN(D31:F31))=0,0,1)</f>
        <v>0</v>
      </c>
    </row>
    <row r="32" spans="1:7" ht="15.75">
      <c r="A32" s="71">
        <f t="shared" si="0"/>
        <v>0</v>
      </c>
      <c r="B32" s="21"/>
      <c r="C32" s="38"/>
      <c r="D32" s="57"/>
      <c r="E32" s="57"/>
      <c r="F32" s="58"/>
      <c r="G32" s="71">
        <f>IF(ABS(MAX(D32:F32))+ABS(MIN(D32:F32))=0,0,1)</f>
        <v>0</v>
      </c>
    </row>
    <row r="33" spans="1:7" ht="15.75">
      <c r="A33" s="71">
        <f t="shared" si="0"/>
        <v>0</v>
      </c>
      <c r="B33" s="21"/>
      <c r="C33" s="38"/>
      <c r="D33" s="57"/>
      <c r="E33" s="57"/>
      <c r="F33" s="58"/>
      <c r="G33" s="71">
        <f>IF(ABS(MAX(D33:F33))+ABS(MIN(D33:F33))=0,0,1)</f>
        <v>0</v>
      </c>
    </row>
    <row r="34" spans="1:7" ht="15.75">
      <c r="A34" s="71">
        <f t="shared" si="0"/>
        <v>0</v>
      </c>
      <c r="B34" s="21"/>
      <c r="C34" s="38"/>
      <c r="D34" s="57"/>
      <c r="E34" s="57"/>
      <c r="F34" s="58"/>
      <c r="G34" s="71">
        <f>IF(ABS(MAX(D34:F34))+ABS(MIN(D34:F34))=0,0,1)</f>
        <v>0</v>
      </c>
    </row>
    <row r="35" spans="1:6" ht="47.25">
      <c r="A35" s="71">
        <f t="shared" si="0"/>
        <v>1</v>
      </c>
      <c r="B35" s="29" t="s">
        <v>49</v>
      </c>
      <c r="C35" s="39"/>
      <c r="D35" s="39">
        <f>SUM(D36:D50)</f>
        <v>153022946</v>
      </c>
      <c r="E35" s="39">
        <f>SUM(E36:E50)</f>
        <v>5627834</v>
      </c>
      <c r="F35" s="54">
        <f>SUM(F36:F50)</f>
        <v>200557758</v>
      </c>
    </row>
    <row r="36" spans="1:6" s="81" customFormat="1" ht="63">
      <c r="A36" s="71">
        <f t="shared" si="0"/>
        <v>0</v>
      </c>
      <c r="B36" s="20" t="s">
        <v>53</v>
      </c>
      <c r="C36" s="38"/>
      <c r="D36" s="55"/>
      <c r="E36" s="55"/>
      <c r="F36" s="56"/>
    </row>
    <row r="37" spans="1:6" s="81" customFormat="1" ht="31.5">
      <c r="A37" s="71">
        <f t="shared" si="0"/>
        <v>1</v>
      </c>
      <c r="B37" s="20" t="s">
        <v>54</v>
      </c>
      <c r="C37" s="38"/>
      <c r="D37" s="55">
        <v>2471990</v>
      </c>
      <c r="E37" s="55"/>
      <c r="F37" s="56">
        <v>175506453</v>
      </c>
    </row>
    <row r="38" spans="1:6" s="81" customFormat="1" ht="63">
      <c r="A38" s="71">
        <f t="shared" si="0"/>
        <v>0</v>
      </c>
      <c r="B38" s="20" t="s">
        <v>55</v>
      </c>
      <c r="C38" s="38"/>
      <c r="D38" s="55"/>
      <c r="E38" s="55"/>
      <c r="F38" s="56"/>
    </row>
    <row r="39" spans="1:6" s="81" customFormat="1" ht="78.75">
      <c r="A39" s="71">
        <f t="shared" si="0"/>
        <v>1</v>
      </c>
      <c r="B39" s="20" t="s">
        <v>56</v>
      </c>
      <c r="C39" s="38"/>
      <c r="D39" s="55">
        <v>42698639</v>
      </c>
      <c r="E39" s="55">
        <v>4995462</v>
      </c>
      <c r="F39" s="56">
        <v>17513733</v>
      </c>
    </row>
    <row r="40" spans="1:6" s="81" customFormat="1" ht="15.75">
      <c r="A40" s="71">
        <f t="shared" si="0"/>
        <v>1</v>
      </c>
      <c r="B40" s="20" t="s">
        <v>57</v>
      </c>
      <c r="C40" s="38"/>
      <c r="D40" s="55">
        <v>95593522</v>
      </c>
      <c r="E40" s="55">
        <v>288465</v>
      </c>
      <c r="F40" s="56"/>
    </row>
    <row r="41" spans="1:6" s="81" customFormat="1" ht="15.75">
      <c r="A41" s="71">
        <f t="shared" si="0"/>
        <v>1</v>
      </c>
      <c r="B41" s="20" t="s">
        <v>58</v>
      </c>
      <c r="C41" s="38"/>
      <c r="D41" s="55">
        <v>8120151</v>
      </c>
      <c r="E41" s="55">
        <v>196889</v>
      </c>
      <c r="F41" s="56"/>
    </row>
    <row r="42" spans="1:6" s="81" customFormat="1" ht="31.5">
      <c r="A42" s="71">
        <f t="shared" si="0"/>
        <v>0</v>
      </c>
      <c r="B42" s="20" t="s">
        <v>59</v>
      </c>
      <c r="C42" s="38"/>
      <c r="D42" s="55"/>
      <c r="E42" s="55"/>
      <c r="F42" s="56"/>
    </row>
    <row r="43" spans="1:6" s="81" customFormat="1" ht="31.5">
      <c r="A43" s="71">
        <f t="shared" si="0"/>
        <v>0</v>
      </c>
      <c r="B43" s="20" t="s">
        <v>60</v>
      </c>
      <c r="C43" s="38"/>
      <c r="D43" s="55"/>
      <c r="E43" s="55"/>
      <c r="F43" s="56"/>
    </row>
    <row r="44" spans="1:6" s="81" customFormat="1" ht="31.5">
      <c r="A44" s="71">
        <f t="shared" si="0"/>
        <v>0</v>
      </c>
      <c r="B44" s="20" t="s">
        <v>61</v>
      </c>
      <c r="C44" s="38"/>
      <c r="D44" s="55"/>
      <c r="E44" s="55"/>
      <c r="F44" s="56"/>
    </row>
    <row r="45" spans="1:6" s="81" customFormat="1" ht="31.5">
      <c r="A45" s="71">
        <f t="shared" si="0"/>
        <v>0</v>
      </c>
      <c r="B45" s="20" t="s">
        <v>62</v>
      </c>
      <c r="C45" s="38"/>
      <c r="D45" s="55"/>
      <c r="E45" s="55"/>
      <c r="F45" s="56"/>
    </row>
    <row r="46" spans="1:7" s="81" customFormat="1" ht="94.5">
      <c r="A46" s="71">
        <f t="shared" si="0"/>
        <v>1</v>
      </c>
      <c r="B46" s="21" t="s">
        <v>70</v>
      </c>
      <c r="C46" s="38"/>
      <c r="D46" s="55">
        <v>4138644</v>
      </c>
      <c r="E46" s="55">
        <v>147018</v>
      </c>
      <c r="F46" s="56">
        <v>7537572</v>
      </c>
      <c r="G46" s="71">
        <f>IF(ABS(MAX(D46:F46))+ABS(MIN(D46:F46))=0,0,1)</f>
        <v>1</v>
      </c>
    </row>
    <row r="47" spans="1:7" ht="15.75">
      <c r="A47" s="71">
        <f>IF(ABS(MAX(D47:F47))+ABS(MIN(D47:F47))=0,0,1)</f>
        <v>0</v>
      </c>
      <c r="B47" s="21"/>
      <c r="C47" s="38"/>
      <c r="D47" s="57"/>
      <c r="E47" s="57"/>
      <c r="F47" s="58"/>
      <c r="G47" s="71">
        <f>IF(ABS(MAX(D47:F47))+ABS(MIN(D47:F47))=0,0,1)</f>
        <v>0</v>
      </c>
    </row>
    <row r="48" spans="1:7" ht="15.75">
      <c r="A48" s="71">
        <f t="shared" si="0"/>
        <v>0</v>
      </c>
      <c r="B48" s="21"/>
      <c r="C48" s="38"/>
      <c r="D48" s="57"/>
      <c r="E48" s="57"/>
      <c r="F48" s="58"/>
      <c r="G48" s="71">
        <f>IF(ABS(MAX(D48:F48))+ABS(MIN(D48:F48))=0,0,1)</f>
        <v>0</v>
      </c>
    </row>
    <row r="49" spans="1:7" ht="15.75">
      <c r="A49" s="71">
        <f t="shared" si="0"/>
        <v>0</v>
      </c>
      <c r="B49" s="21"/>
      <c r="C49" s="38"/>
      <c r="D49" s="57"/>
      <c r="E49" s="57"/>
      <c r="F49" s="58"/>
      <c r="G49" s="71">
        <f>IF(ABS(MAX(D49:F49))+ABS(MIN(D49:F49))=0,0,1)</f>
        <v>0</v>
      </c>
    </row>
    <row r="50" spans="1:7" s="81" customFormat="1" ht="16.5" thickBot="1">
      <c r="A50" s="71">
        <f t="shared" si="0"/>
        <v>0</v>
      </c>
      <c r="B50" s="22"/>
      <c r="C50" s="40"/>
      <c r="D50" s="59"/>
      <c r="E50" s="59"/>
      <c r="F50" s="60"/>
      <c r="G50" s="71">
        <f>IF(ABS(MAX(D50:F50))+ABS(MIN(D50:F50))=0,0,1)</f>
        <v>0</v>
      </c>
    </row>
    <row r="51" ht="15.75">
      <c r="A51" s="71">
        <v>1</v>
      </c>
    </row>
    <row r="52" spans="1:2" ht="15.75">
      <c r="A52" s="71">
        <v>1</v>
      </c>
      <c r="B52" s="16" t="s">
        <v>63</v>
      </c>
    </row>
    <row r="53" spans="1:2" ht="15.75">
      <c r="A53" s="71">
        <v>1</v>
      </c>
      <c r="B53" s="16" t="s">
        <v>66</v>
      </c>
    </row>
    <row r="54" spans="1:2" ht="15.75">
      <c r="A54" s="71">
        <v>1</v>
      </c>
      <c r="B54" s="16" t="s">
        <v>65</v>
      </c>
    </row>
    <row r="56" spans="2:5" ht="15.75">
      <c r="B56" s="64" t="s">
        <v>71</v>
      </c>
      <c r="C56" s="82"/>
      <c r="D56" s="82"/>
      <c r="E56" s="82"/>
    </row>
    <row r="57" spans="2:6" ht="55.5" customHeight="1">
      <c r="B57" s="104" t="s">
        <v>73</v>
      </c>
      <c r="C57" s="104"/>
      <c r="D57" s="104"/>
      <c r="E57" s="104"/>
      <c r="F57" s="84">
        <f>D9+F9+F58</f>
        <v>667714096</v>
      </c>
    </row>
    <row r="58" spans="2:6" ht="46.5" customHeight="1">
      <c r="B58" s="111" t="s">
        <v>77</v>
      </c>
      <c r="C58" s="111"/>
      <c r="D58" s="111"/>
      <c r="E58" s="111"/>
      <c r="F58" s="83">
        <f>SUM(F59:F61)</f>
        <v>39699464</v>
      </c>
    </row>
    <row r="59" spans="2:6" ht="52.5" customHeight="1">
      <c r="B59" s="112" t="s">
        <v>74</v>
      </c>
      <c r="C59" s="112"/>
      <c r="D59" s="112"/>
      <c r="E59" s="112"/>
      <c r="F59" s="83">
        <v>10526000</v>
      </c>
    </row>
    <row r="60" spans="2:6" ht="45" customHeight="1">
      <c r="B60" s="112" t="s">
        <v>75</v>
      </c>
      <c r="C60" s="112"/>
      <c r="D60" s="112"/>
      <c r="E60" s="112"/>
      <c r="F60" s="83">
        <v>22280000</v>
      </c>
    </row>
    <row r="61" spans="2:6" ht="132" customHeight="1">
      <c r="B61" s="111" t="s">
        <v>76</v>
      </c>
      <c r="C61" s="111"/>
      <c r="D61" s="111"/>
      <c r="E61" s="111"/>
      <c r="F61" s="83">
        <v>6893464</v>
      </c>
    </row>
    <row r="62" spans="2:6" ht="15.75">
      <c r="B62" s="103"/>
      <c r="C62" s="103"/>
      <c r="D62" s="103"/>
      <c r="E62" s="103"/>
      <c r="F62" s="83"/>
    </row>
    <row r="63" spans="2:6" ht="15.75">
      <c r="B63" s="103"/>
      <c r="C63" s="103"/>
      <c r="D63" s="103"/>
      <c r="E63" s="103"/>
      <c r="F63" s="83"/>
    </row>
    <row r="64" spans="2:6" ht="15.75">
      <c r="B64" s="103"/>
      <c r="C64" s="103"/>
      <c r="D64" s="103"/>
      <c r="E64" s="103"/>
      <c r="F64" s="83"/>
    </row>
    <row r="65" spans="2:6" ht="15.75">
      <c r="B65" s="103"/>
      <c r="C65" s="103"/>
      <c r="D65" s="103"/>
      <c r="E65" s="103"/>
      <c r="F65" s="83"/>
    </row>
    <row r="66" spans="2:6" ht="15.75">
      <c r="B66" s="103"/>
      <c r="C66" s="103"/>
      <c r="D66" s="103"/>
      <c r="E66" s="103"/>
      <c r="F66" s="83"/>
    </row>
    <row r="67" spans="2:6" ht="15.75">
      <c r="B67" s="103"/>
      <c r="C67" s="103"/>
      <c r="D67" s="103"/>
      <c r="E67" s="103"/>
      <c r="F67" s="83"/>
    </row>
    <row r="68" spans="2:5" ht="15.75">
      <c r="B68" s="103"/>
      <c r="C68" s="103"/>
      <c r="D68" s="103"/>
      <c r="E68" s="103"/>
    </row>
    <row r="69" spans="2:5" ht="15.75">
      <c r="B69" s="103"/>
      <c r="C69" s="103"/>
      <c r="D69" s="103"/>
      <c r="E69" s="103"/>
    </row>
    <row r="70" spans="2:5" ht="15.75">
      <c r="B70" s="103"/>
      <c r="C70" s="103"/>
      <c r="D70" s="103"/>
      <c r="E70" s="103"/>
    </row>
    <row r="71" spans="2:5" ht="15.75">
      <c r="B71" s="103"/>
      <c r="C71" s="103"/>
      <c r="D71" s="103"/>
      <c r="E71" s="103"/>
    </row>
    <row r="72" spans="2:5" ht="15.75">
      <c r="B72" s="103"/>
      <c r="C72" s="103"/>
      <c r="D72" s="103"/>
      <c r="E72" s="103"/>
    </row>
    <row r="73" spans="2:5" ht="15.75">
      <c r="B73" s="103"/>
      <c r="C73" s="103"/>
      <c r="D73" s="103"/>
      <c r="E73" s="103"/>
    </row>
  </sheetData>
  <sheetProtection/>
  <autoFilter ref="A1:A54"/>
  <mergeCells count="21">
    <mergeCell ref="B4:D4"/>
    <mergeCell ref="B5:D5"/>
    <mergeCell ref="B2:F2"/>
    <mergeCell ref="C6:F6"/>
    <mergeCell ref="B58:E58"/>
    <mergeCell ref="B68:E68"/>
    <mergeCell ref="B59:E59"/>
    <mergeCell ref="B60:E60"/>
    <mergeCell ref="B61:E61"/>
    <mergeCell ref="B57:E57"/>
    <mergeCell ref="B62:E62"/>
    <mergeCell ref="B69:E69"/>
    <mergeCell ref="B70:E70"/>
    <mergeCell ref="B71:E71"/>
    <mergeCell ref="B72:E72"/>
    <mergeCell ref="B73:E73"/>
    <mergeCell ref="B63:E63"/>
    <mergeCell ref="B64:E64"/>
    <mergeCell ref="B65:E65"/>
    <mergeCell ref="B66:E66"/>
    <mergeCell ref="B67:E6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4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2021-02-21T13:57:12Z</cp:lastPrinted>
  <dcterms:created xsi:type="dcterms:W3CDTF">2020-04-28T14:17:25Z</dcterms:created>
  <dcterms:modified xsi:type="dcterms:W3CDTF">2021-02-22T09:33:05Z</dcterms:modified>
  <cp:category/>
  <cp:version/>
  <cp:contentType/>
  <cp:contentStatus/>
</cp:coreProperties>
</file>