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79" activeTab="0"/>
  </bookViews>
  <sheets>
    <sheet name="1600" sheetId="1" r:id="rId1"/>
    <sheet name="1600-МЗ" sheetId="2" r:id="rId2"/>
  </sheets>
  <externalReferences>
    <externalReference r:id="rId5"/>
    <externalReference r:id="rId6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'1600'!$B$2:$C$37</definedName>
    <definedName name="_xlnm.Print_Area" localSheetId="1">'1600-МЗ'!$A$1:$E$344</definedName>
    <definedName name="_xlnm.Print_Titles" localSheetId="0">'1600'!$B:$B,'1600'!$5:$9</definedName>
  </definedNames>
  <calcPr fullCalcOnLoad="1"/>
</workbook>
</file>

<file path=xl/sharedStrings.xml><?xml version="1.0" encoding="utf-8"?>
<sst xmlns="http://schemas.openxmlformats.org/spreadsheetml/2006/main" count="243" uniqueCount="88">
  <si>
    <t>Общо:</t>
  </si>
  <si>
    <t>Разходи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</si>
  <si>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</si>
  <si>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</si>
  <si>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</si>
  <si>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</si>
  <si>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</si>
  <si>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</si>
  <si>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</si>
  <si>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</si>
  <si>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</si>
  <si>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Наименование на областта на политика / бюджетната програма</t>
  </si>
  <si>
    <t>Сума
(в лева)</t>
  </si>
  <si>
    <t>в т.ч.</t>
  </si>
  <si>
    <t>II. РАЗХОДИ</t>
  </si>
  <si>
    <t>СУМА</t>
  </si>
  <si>
    <t>П О К А З А Т Е Л И</t>
  </si>
  <si>
    <t>Б Ю Д Ж Е Т</t>
  </si>
  <si>
    <t>I. ПРИХОДИ, ПОМОЩИ И ДАРЕНИЯ</t>
  </si>
  <si>
    <t>в т.ч. приходи от държавни такси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</si>
  <si>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</si>
  <si>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</si>
  <si>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</si>
  <si>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</si>
  <si>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1. Бюджетно взаимоотношение с централния бюджет  (+/-)</t>
  </si>
  <si>
    <t>2. Бюджетни взаимоотношения с други бюджетни организации  (+/-)</t>
  </si>
  <si>
    <t>IV. БЮДЖЕТНО САЛДО (+/-)     (I - ІІ + ІІІ)</t>
  </si>
  <si>
    <t>V. ОПЕРАЦИИ В ЧАСТТА НА ФИНАНСИРАНЕТО - НЕТО</t>
  </si>
  <si>
    <t>1.1. Персонал</t>
  </si>
  <si>
    <t>1.2. Субсидии</t>
  </si>
  <si>
    <t>1.3. Текущи трансфери, обезщетения и помощи за домакинствата</t>
  </si>
  <si>
    <t>Разходи по области на политики и бюджетни програми</t>
  </si>
  <si>
    <t>ЗА 2016 ГОДИНА</t>
  </si>
  <si>
    <t>Разпределение на ведомствените и администрираните разходи по бюджетни програми за 2016 г.</t>
  </si>
  <si>
    <t>Класификационен код съгласно РМС № 961 от 2015 г.</t>
  </si>
  <si>
    <t>НА МИНИСТЕРСТВО НА ЗДРАВЕОПАЗВАНЕТО</t>
  </si>
  <si>
    <t>1.2.1. Субсидии за нефинансови предприятия</t>
  </si>
  <si>
    <t>2.1. Предоставени трансфери (-)</t>
  </si>
  <si>
    <t xml:space="preserve">1600-01-00 </t>
  </si>
  <si>
    <t xml:space="preserve">1600-01-01 </t>
  </si>
  <si>
    <t>1600-01-02</t>
  </si>
  <si>
    <t>1600-01-03</t>
  </si>
  <si>
    <t xml:space="preserve">1600-01-04 </t>
  </si>
  <si>
    <t xml:space="preserve">1600-02-00 </t>
  </si>
  <si>
    <t xml:space="preserve">1600-02-01 </t>
  </si>
  <si>
    <t xml:space="preserve">1600-02-02 </t>
  </si>
  <si>
    <t xml:space="preserve">1600-02-03 </t>
  </si>
  <si>
    <t xml:space="preserve">1600-02-04 </t>
  </si>
  <si>
    <t xml:space="preserve">1600-02-05 </t>
  </si>
  <si>
    <t xml:space="preserve">1600-02-06 </t>
  </si>
  <si>
    <t>1600-03-00</t>
  </si>
  <si>
    <t>1600-03-01</t>
  </si>
  <si>
    <t>1600-04-00</t>
  </si>
  <si>
    <t>Политика в областта на промоцията, превенцията и контрола на общественото здраве</t>
  </si>
  <si>
    <t>Политика в областта на диагностиката и лечението</t>
  </si>
  <si>
    <t>Политика в областта на лекарствените продукти и медицинските изделия</t>
  </si>
  <si>
    <t>Бюджетна програма „Администрация“</t>
  </si>
  <si>
    <t xml:space="preserve">Издръжка - разходи за изпълнение на Национални програми </t>
  </si>
  <si>
    <t>Стипендии</t>
  </si>
  <si>
    <t>3 …..</t>
  </si>
  <si>
    <t>Издръжка - разходи за централна доставка на лекарствени продукти</t>
  </si>
  <si>
    <t xml:space="preserve">Субсидии за осъществяване на болнична помощ </t>
  </si>
  <si>
    <t>Разходи за членски внос и участие в нетърговски организации и дейности</t>
  </si>
  <si>
    <t>Текущи трансфери, обезщетения и помощи за домакинства - разходи за лечение на български граждани в чужбина</t>
  </si>
  <si>
    <t>Издръжка</t>
  </si>
  <si>
    <t>Субсидии за осъществяване на болнична помощ</t>
  </si>
  <si>
    <t>Издръжка - разходи за изпълнение на Национални програми</t>
  </si>
  <si>
    <t>Текущи трансфери, обезщетения и помощи за домакинства - разходи за дейности по асистирана репродукция</t>
  </si>
  <si>
    <t>Текущи трансфери, обезщетения и помощи за домакинства- разходи за лечение на български граждани до 18 годишна възраст</t>
  </si>
  <si>
    <t xml:space="preserve">Сума </t>
  </si>
  <si>
    <t xml:space="preserve">   Издръжка - разходи за придобиване на специалност </t>
  </si>
  <si>
    <t>Субсидии за нефинасови предприятия - други</t>
  </si>
  <si>
    <t>Ведомствени и администрирани разходи по бюджета за 2016 г. - общо</t>
  </si>
  <si>
    <t>Общо разходи по бюджетните програми на Министерство на здравеопазването</t>
  </si>
  <si>
    <t>II.Администрирани разходни параграфи по бюджета-общо</t>
  </si>
  <si>
    <t>Показатели по отделните бюджетни програми в рамките на утвърдените със Закона за държавния бюджет на Република България за 2016 г. (ЗДБРБ за 2016 г.) разходи по области на политики и/или бюджетни програми по бюджета на Министерство на здравеопазването за 2016 г.</t>
  </si>
  <si>
    <t xml:space="preserve"> 1600-01-01 Бюджетна програма „Държавен здравен контрол"</t>
  </si>
  <si>
    <t>1600-01-02 Бюджетна програма „Промоция и превенция на незаразните болести“</t>
  </si>
  <si>
    <t>1600-01-03 Бюджетна програма „Профилактика и надзор на заразните болести“</t>
  </si>
  <si>
    <t xml:space="preserve"> 1600-01-04 Бюджетна програма „Намаляване търсенето на наркотични вещества“</t>
  </si>
  <si>
    <t xml:space="preserve"> 1600-02-01 Бюджетна програма  „ Контрол на медицинските дейности, здравна информация и електронно здравеопазване“</t>
  </si>
  <si>
    <t xml:space="preserve">  1600-02-02 Бюджетна програма „Осигуряване на медицинска помощ на специфични групи от населението“</t>
  </si>
  <si>
    <t>1600-02-03 Бюджетна програма „Спешна медицинска помощ“</t>
  </si>
  <si>
    <t xml:space="preserve">  1600-02-04 Бюджетна програма „Психиатрична помощ“</t>
  </si>
  <si>
    <t xml:space="preserve">  1600-02-05 Бюджетна програма „Осигуряване на кръв и кръвни продукти"</t>
  </si>
  <si>
    <t xml:space="preserve">  1600-02-06 Бюджетна програма „Медико-социални грижи за деца в неравностойно положение, майчино и детско здравеопазване”</t>
  </si>
  <si>
    <t xml:space="preserve"> 1600-03-01 Бюджетна програма „Достъпни и качествени лекарствени продукти и медицински изделия“</t>
  </si>
  <si>
    <t xml:space="preserve">  1600-04-00 Бюджетна програма „Администрация“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</si>
</sst>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6" applyFont="1" applyFill="1" applyAlignment="1" applyProtection="1">
      <alignment vertical="top"/>
      <protection/>
    </xf>
    <xf numFmtId="3" fontId="1" fillId="0" borderId="0" xfId="56" applyNumberFormat="1" applyFont="1" applyFill="1" applyAlignment="1" applyProtection="1">
      <alignment vertical="top"/>
      <protection/>
    </xf>
    <xf numFmtId="0" fontId="2" fillId="0" borderId="0" xfId="56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0" xfId="56" applyFont="1" applyFill="1" applyProtection="1">
      <alignment/>
      <protection/>
    </xf>
    <xf numFmtId="3" fontId="1" fillId="0" borderId="10" xfId="56" applyNumberFormat="1" applyFont="1" applyFill="1" applyBorder="1" applyAlignment="1" applyProtection="1">
      <alignment vertical="top"/>
      <protection/>
    </xf>
    <xf numFmtId="0" fontId="2" fillId="0" borderId="10" xfId="56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6" applyNumberFormat="1" applyFont="1" applyFill="1" applyBorder="1" applyAlignment="1" applyProtection="1">
      <alignment vertical="top" wrapText="1"/>
      <protection/>
    </xf>
    <xf numFmtId="0" fontId="4" fillId="0" borderId="10" xfId="56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6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6" applyFont="1" applyFill="1" applyProtection="1">
      <alignment/>
      <protection/>
    </xf>
    <xf numFmtId="172" fontId="2" fillId="0" borderId="0" xfId="56" applyNumberFormat="1" applyFont="1" applyFill="1" applyBorder="1" applyAlignment="1" applyProtection="1" quotePrefix="1">
      <alignment horizontal="left" vertical="top" wrapText="1" indent="1"/>
      <protection/>
    </xf>
    <xf numFmtId="172" fontId="1" fillId="0" borderId="0" xfId="56" applyNumberFormat="1" applyFont="1" applyFill="1" applyBorder="1" applyAlignment="1" applyProtection="1">
      <alignment horizontal="left" vertical="top" wrapText="1" indent="3"/>
      <protection/>
    </xf>
    <xf numFmtId="172" fontId="1" fillId="0" borderId="0" xfId="56" applyNumberFormat="1" applyFont="1" applyFill="1" applyBorder="1" applyAlignment="1" applyProtection="1" quotePrefix="1">
      <alignment horizontal="left" vertical="top" wrapText="1" indent="3"/>
      <protection/>
    </xf>
    <xf numFmtId="0" fontId="2" fillId="0" borderId="10" xfId="56" applyFont="1" applyFill="1" applyBorder="1" applyAlignment="1" applyProtection="1" quotePrefix="1">
      <alignment horizontal="left" vertical="top" wrapText="1"/>
      <protection/>
    </xf>
    <xf numFmtId="0" fontId="5" fillId="0" borderId="0" xfId="56" applyNumberFormat="1" applyFont="1" applyFill="1" applyBorder="1" applyAlignment="1" applyProtection="1" quotePrefix="1">
      <alignment horizontal="left" vertical="top" wrapText="1" indent="3"/>
      <protection/>
    </xf>
    <xf numFmtId="0" fontId="5" fillId="0" borderId="0" xfId="56" applyNumberFormat="1" applyFont="1" applyFill="1" applyBorder="1" applyAlignment="1" applyProtection="1">
      <alignment horizontal="left" vertical="top" wrapText="1" indent="3"/>
      <protection/>
    </xf>
    <xf numFmtId="0" fontId="5" fillId="0" borderId="0" xfId="56" applyFont="1" applyFill="1" applyBorder="1" applyProtection="1">
      <alignment/>
      <protection/>
    </xf>
    <xf numFmtId="0" fontId="5" fillId="0" borderId="0" xfId="56" applyFont="1" applyFill="1" applyBorder="1" applyAlignment="1" applyProtection="1">
      <alignment vertical="top"/>
      <protection/>
    </xf>
    <xf numFmtId="0" fontId="1" fillId="0" borderId="11" xfId="56" applyFont="1" applyFill="1" applyBorder="1" applyAlignment="1" applyProtection="1">
      <alignment horizontal="center" vertical="top"/>
      <protection/>
    </xf>
    <xf numFmtId="0" fontId="4" fillId="0" borderId="0" xfId="56" applyFont="1" applyFill="1" applyBorder="1" applyAlignment="1" applyProtection="1">
      <alignment horizontal="center" vertical="top"/>
      <protection/>
    </xf>
    <xf numFmtId="0" fontId="2" fillId="0" borderId="0" xfId="56" applyFont="1" applyFill="1" applyBorder="1" applyAlignment="1" applyProtection="1">
      <alignment horizontal="center" vertical="top"/>
      <protection/>
    </xf>
    <xf numFmtId="0" fontId="2" fillId="0" borderId="12" xfId="56" applyFont="1" applyFill="1" applyBorder="1" applyAlignment="1" applyProtection="1">
      <alignment horizontal="center"/>
      <protection/>
    </xf>
    <xf numFmtId="0" fontId="1" fillId="0" borderId="12" xfId="56" applyFont="1" applyFill="1" applyBorder="1" applyAlignment="1" applyProtection="1">
      <alignment vertical="top"/>
      <protection/>
    </xf>
    <xf numFmtId="0" fontId="1" fillId="0" borderId="0" xfId="56" applyFont="1" applyFill="1" applyAlignment="1" applyProtection="1" quotePrefix="1">
      <alignment horizontal="right"/>
      <protection/>
    </xf>
    <xf numFmtId="0" fontId="1" fillId="0" borderId="0" xfId="56" applyFont="1" applyFill="1" applyAlignment="1" applyProtection="1">
      <alignment horizontal="center" vertical="top"/>
      <protection/>
    </xf>
    <xf numFmtId="0" fontId="2" fillId="0" borderId="0" xfId="56" applyFont="1" applyFill="1" applyAlignment="1" applyProtection="1" quotePrefix="1">
      <alignment horizontal="left" vertical="top"/>
      <protection/>
    </xf>
    <xf numFmtId="0" fontId="1" fillId="0" borderId="11" xfId="56" applyFont="1" applyFill="1" applyBorder="1" applyAlignment="1" applyProtection="1" quotePrefix="1">
      <alignment horizontal="center"/>
      <protection/>
    </xf>
    <xf numFmtId="0" fontId="6" fillId="0" borderId="0" xfId="56" applyNumberFormat="1" applyFont="1" applyFill="1" applyBorder="1" applyAlignment="1" applyProtection="1" quotePrefix="1">
      <alignment horizontal="left" vertical="top" wrapText="1" indent="1"/>
      <protection/>
    </xf>
    <xf numFmtId="0" fontId="7" fillId="0" borderId="0" xfId="56" applyNumberFormat="1" applyFont="1" applyFill="1" applyBorder="1" applyAlignment="1" applyProtection="1" quotePrefix="1">
      <alignment horizontal="left" vertical="top" wrapText="1" indent="1"/>
      <protection/>
    </xf>
    <xf numFmtId="3" fontId="2" fillId="0" borderId="10" xfId="56" applyNumberFormat="1" applyFont="1" applyFill="1" applyBorder="1" applyAlignment="1" applyProtection="1">
      <alignment vertical="top"/>
      <protection/>
    </xf>
    <xf numFmtId="3" fontId="2" fillId="0" borderId="0" xfId="56" applyNumberFormat="1" applyFont="1" applyFill="1" applyAlignment="1" applyProtection="1">
      <alignment vertical="top"/>
      <protection/>
    </xf>
    <xf numFmtId="172" fontId="6" fillId="0" borderId="0" xfId="56" applyNumberFormat="1" applyFont="1" applyFill="1" applyBorder="1" applyAlignment="1" applyProtection="1" quotePrefix="1">
      <alignment horizontal="left" vertical="top" wrapText="1" indent="1"/>
      <protection/>
    </xf>
    <xf numFmtId="0" fontId="2" fillId="0" borderId="0" xfId="56" applyFont="1" applyFill="1" applyAlignment="1" applyProtection="1" quotePrefix="1">
      <alignment horizontal="center" vertical="top"/>
      <protection locked="0"/>
    </xf>
    <xf numFmtId="0" fontId="2" fillId="0" borderId="0" xfId="56" applyFont="1" applyFill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4" fontId="2" fillId="0" borderId="17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 indent="1"/>
    </xf>
    <xf numFmtId="3" fontId="43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1"/>
    </xf>
    <xf numFmtId="173" fontId="1" fillId="0" borderId="17" xfId="0" applyNumberFormat="1" applyFont="1" applyFill="1" applyBorder="1" applyAlignment="1">
      <alignment horizontal="right" wrapText="1" indent="1"/>
    </xf>
    <xf numFmtId="0" fontId="2" fillId="0" borderId="17" xfId="0" applyFont="1" applyFill="1" applyBorder="1" applyAlignment="1">
      <alignment horizontal="left" vertical="center" wrapText="1"/>
    </xf>
    <xf numFmtId="173" fontId="2" fillId="0" borderId="17" xfId="0" applyNumberFormat="1" applyFont="1" applyFill="1" applyBorder="1" applyAlignment="1">
      <alignment horizontal="right" wrapText="1" indent="1"/>
    </xf>
    <xf numFmtId="3" fontId="2" fillId="0" borderId="17" xfId="0" applyNumberFormat="1" applyFont="1" applyFill="1" applyBorder="1" applyAlignment="1" applyProtection="1">
      <alignment horizontal="right" wrapText="1" indent="1"/>
      <protection locked="0"/>
    </xf>
    <xf numFmtId="0" fontId="2" fillId="0" borderId="0" xfId="0" applyFont="1" applyAlignment="1">
      <alignment horizontal="center" wrapText="1"/>
    </xf>
    <xf numFmtId="0" fontId="44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 indent="1"/>
    </xf>
    <xf numFmtId="3" fontId="7" fillId="0" borderId="17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horizontal="right" vertical="top" wrapText="1" inden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20" xfId="55" applyNumberFormat="1" applyFont="1" applyFill="1" applyBorder="1" applyAlignment="1" applyProtection="1">
      <alignment horizontal="right" vertical="top" wrapText="1" indent="1"/>
      <protection locked="0"/>
    </xf>
    <xf numFmtId="3" fontId="1" fillId="0" borderId="17" xfId="0" applyNumberFormat="1" applyFont="1" applyFill="1" applyBorder="1" applyAlignment="1" applyProtection="1">
      <alignment horizontal="right" vertical="top" wrapText="1" indent="1"/>
      <protection locked="0"/>
    </xf>
    <xf numFmtId="3" fontId="1" fillId="0" borderId="17" xfId="0" applyNumberFormat="1" applyFont="1" applyFill="1" applyBorder="1" applyAlignment="1" applyProtection="1">
      <alignment horizontal="left" vertical="top" wrapText="1" indent="1"/>
      <protection locked="0"/>
    </xf>
    <xf numFmtId="3" fontId="1" fillId="0" borderId="17" xfId="55" applyNumberFormat="1" applyFont="1" applyFill="1" applyBorder="1" applyAlignment="1" applyProtection="1">
      <alignment horizontal="right" vertical="top" wrapText="1" indent="1"/>
      <protection locked="0"/>
    </xf>
    <xf numFmtId="3" fontId="7" fillId="0" borderId="17" xfId="0" applyNumberFormat="1" applyFont="1" applyFill="1" applyBorder="1" applyAlignment="1" applyProtection="1">
      <alignment horizontal="left" vertical="top" wrapText="1" indent="1"/>
      <protection/>
    </xf>
    <xf numFmtId="3" fontId="1" fillId="0" borderId="17" xfId="0" applyNumberFormat="1" applyFont="1" applyFill="1" applyBorder="1" applyAlignment="1" applyProtection="1">
      <alignment horizontal="right" vertical="top" wrapText="1" indent="1"/>
      <protection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left" wrapText="1"/>
    </xf>
    <xf numFmtId="0" fontId="45" fillId="0" borderId="23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1" fillId="0" borderId="20" xfId="55" applyNumberFormat="1" applyFont="1" applyFill="1" applyBorder="1" applyAlignment="1">
      <alignment horizontal="right" vertical="top" wrapText="1" indent="1"/>
      <protection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3" fontId="2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3" fontId="2" fillId="0" borderId="27" xfId="0" applyNumberFormat="1" applyFont="1" applyFill="1" applyBorder="1" applyAlignment="1">
      <alignment vertical="top" wrapText="1"/>
    </xf>
    <xf numFmtId="3" fontId="2" fillId="0" borderId="27" xfId="0" applyNumberFormat="1" applyFont="1" applyFill="1" applyBorder="1" applyAlignment="1">
      <alignment horizontal="right" vertical="top" wrapText="1" indent="1"/>
    </xf>
    <xf numFmtId="3" fontId="7" fillId="0" borderId="20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right" vertical="top" wrapText="1" indent="1"/>
    </xf>
    <xf numFmtId="3" fontId="1" fillId="0" borderId="20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 applyProtection="1">
      <alignment horizontal="right" vertical="top" wrapText="1" indent="1"/>
      <protection locked="0"/>
    </xf>
    <xf numFmtId="3" fontId="2" fillId="0" borderId="20" xfId="0" applyNumberFormat="1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horizontal="right" vertical="top" wrapText="1" indent="1"/>
    </xf>
    <xf numFmtId="3" fontId="1" fillId="0" borderId="20" xfId="0" applyNumberFormat="1" applyFont="1" applyFill="1" applyBorder="1" applyAlignment="1" applyProtection="1">
      <alignment horizontal="left" vertical="top" wrapText="1" indent="1"/>
      <protection locked="0"/>
    </xf>
    <xf numFmtId="3" fontId="7" fillId="0" borderId="20" xfId="0" applyNumberFormat="1" applyFont="1" applyFill="1" applyBorder="1" applyAlignment="1" applyProtection="1">
      <alignment horizontal="left" vertical="top" wrapText="1" indent="1"/>
      <protection/>
    </xf>
    <xf numFmtId="3" fontId="1" fillId="0" borderId="20" xfId="0" applyNumberFormat="1" applyFont="1" applyFill="1" applyBorder="1" applyAlignment="1" applyProtection="1">
      <alignment horizontal="right" vertical="top" wrapText="1" indent="1"/>
      <protection/>
    </xf>
    <xf numFmtId="3" fontId="2" fillId="0" borderId="28" xfId="0" applyNumberFormat="1" applyFont="1" applyFill="1" applyBorder="1" applyAlignment="1">
      <alignment vertical="top" wrapText="1"/>
    </xf>
    <xf numFmtId="3" fontId="2" fillId="0" borderId="28" xfId="0" applyNumberFormat="1" applyFont="1" applyFill="1" applyBorder="1" applyAlignment="1">
      <alignment horizontal="right" vertical="top" wrapText="1" indent="1"/>
    </xf>
    <xf numFmtId="0" fontId="2" fillId="0" borderId="0" xfId="0" applyFont="1" applyAlignment="1">
      <alignment horizontal="center" vertical="center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3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3" fontId="1" fillId="0" borderId="0" xfId="0" applyNumberFormat="1" applyFont="1" applyFill="1" applyAlignment="1">
      <alignment horizontal="right" indent="1"/>
    </xf>
    <xf numFmtId="3" fontId="1" fillId="0" borderId="0" xfId="0" applyNumberFormat="1" applyFont="1" applyFill="1" applyAlignment="1">
      <alignment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18" xfId="0" applyFont="1" applyBorder="1" applyAlignment="1">
      <alignment horizontal="left" wrapText="1"/>
    </xf>
    <xf numFmtId="0" fontId="45" fillId="0" borderId="19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vkostova\Local%20Settings\Temporary%20Internet%20Files\OLK47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B1">
      <selection activeCell="I38" sqref="I38:J38"/>
    </sheetView>
  </sheetViews>
  <sheetFormatPr defaultColWidth="10.57421875" defaultRowHeight="12.75"/>
  <cols>
    <col min="1" max="1" width="3.28125" style="1" hidden="1" customWidth="1"/>
    <col min="2" max="2" width="70.710937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2" ht="15.75">
      <c r="A1" s="1">
        <v>1</v>
      </c>
      <c r="B1" s="26"/>
    </row>
    <row r="2" spans="1:3" ht="15.75">
      <c r="A2" s="1">
        <v>1</v>
      </c>
      <c r="B2" s="33" t="s">
        <v>17</v>
      </c>
      <c r="C2" s="33"/>
    </row>
    <row r="3" spans="1:3" ht="15.75">
      <c r="A3" s="1">
        <v>1</v>
      </c>
      <c r="B3" s="34" t="s">
        <v>35</v>
      </c>
      <c r="C3" s="34"/>
    </row>
    <row r="4" spans="1:3" ht="15.75">
      <c r="A4" s="1">
        <v>1</v>
      </c>
      <c r="B4" s="33" t="s">
        <v>32</v>
      </c>
      <c r="C4" s="33"/>
    </row>
    <row r="5" spans="1:3" ht="16.5" thickBot="1">
      <c r="A5" s="1">
        <v>1</v>
      </c>
      <c r="B5" s="25"/>
      <c r="C5" s="24"/>
    </row>
    <row r="6" spans="1:3" ht="15.75">
      <c r="A6" s="1">
        <v>1</v>
      </c>
      <c r="B6" s="23"/>
      <c r="C6" s="22"/>
    </row>
    <row r="7" spans="1:3" ht="15.75">
      <c r="A7" s="1">
        <v>1</v>
      </c>
      <c r="B7" s="21" t="s">
        <v>16</v>
      </c>
      <c r="C7" s="20" t="s">
        <v>15</v>
      </c>
    </row>
    <row r="8" spans="1:3" ht="16.5" thickBot="1">
      <c r="A8" s="1">
        <v>1</v>
      </c>
      <c r="B8" s="19"/>
      <c r="C8" s="27" t="s">
        <v>2</v>
      </c>
    </row>
    <row r="9" spans="1:3" ht="15.75">
      <c r="A9" s="1">
        <v>1</v>
      </c>
      <c r="B9" s="18"/>
      <c r="C9" s="17"/>
    </row>
    <row r="10" spans="1:3" ht="15.75">
      <c r="A10" s="1">
        <v>1</v>
      </c>
      <c r="B10" s="6" t="s">
        <v>18</v>
      </c>
      <c r="C10" s="30">
        <f>C11</f>
        <v>42000000</v>
      </c>
    </row>
    <row r="11" spans="1:3" ht="15.75">
      <c r="A11" s="4">
        <f>IF(AND(MAX(C11:C11)=0,MIN(C11:C11)=0),0,1)</f>
        <v>1</v>
      </c>
      <c r="B11" s="28" t="s">
        <v>21</v>
      </c>
      <c r="C11" s="31">
        <v>42000000</v>
      </c>
    </row>
    <row r="12" spans="1:3" ht="15.75">
      <c r="A12" s="4">
        <f>IF(AND(MAX(C12:C12)=0,MIN(C12:C12)=0),0,1)</f>
        <v>1</v>
      </c>
      <c r="B12" s="16" t="s">
        <v>19</v>
      </c>
      <c r="C12" s="2">
        <v>32000000</v>
      </c>
    </row>
    <row r="13" spans="1:3" ht="15.75">
      <c r="A13" s="4">
        <f>IF(AND(MAX(C13:C13)=0,MIN(C13:C13)=0),0,1)</f>
        <v>0</v>
      </c>
      <c r="B13" s="15"/>
      <c r="C13" s="31"/>
    </row>
    <row r="14" spans="1:3" ht="15.75">
      <c r="A14" s="1">
        <v>1</v>
      </c>
      <c r="B14" s="7"/>
      <c r="C14" s="31"/>
    </row>
    <row r="15" spans="1:3" ht="15.75">
      <c r="A15" s="1">
        <v>1</v>
      </c>
      <c r="B15" s="14" t="s">
        <v>14</v>
      </c>
      <c r="C15" s="30">
        <f>C16+C22</f>
        <v>436541300</v>
      </c>
    </row>
    <row r="16" spans="1:5" ht="15.75">
      <c r="A16" s="1">
        <v>1</v>
      </c>
      <c r="B16" s="32" t="s">
        <v>22</v>
      </c>
      <c r="C16" s="31">
        <v>421541300</v>
      </c>
      <c r="E16" s="2"/>
    </row>
    <row r="17" spans="1:3" ht="15.75">
      <c r="A17" s="4">
        <f>IF(SUM(A18:A18)=0,0,1)</f>
        <v>1</v>
      </c>
      <c r="B17" s="12" t="s">
        <v>13</v>
      </c>
      <c r="C17" s="31"/>
    </row>
    <row r="18" spans="1:3" ht="15.75">
      <c r="A18" s="4">
        <f>IF(AND(MAX(C18:C18)=0,MIN(C18:C18)=0),0,1)</f>
        <v>1</v>
      </c>
      <c r="B18" s="13" t="s">
        <v>28</v>
      </c>
      <c r="C18" s="2">
        <v>190802700</v>
      </c>
    </row>
    <row r="19" spans="1:3" ht="15.75">
      <c r="A19" s="4"/>
      <c r="B19" s="13" t="s">
        <v>29</v>
      </c>
      <c r="C19" s="2">
        <v>79636000</v>
      </c>
    </row>
    <row r="20" spans="1:3" ht="15.75">
      <c r="A20" s="4"/>
      <c r="B20" s="13" t="s">
        <v>36</v>
      </c>
      <c r="C20" s="2">
        <v>79636000</v>
      </c>
    </row>
    <row r="21" spans="1:3" ht="21" customHeight="1">
      <c r="A21" s="4"/>
      <c r="B21" s="13" t="s">
        <v>30</v>
      </c>
      <c r="C21" s="2">
        <v>26800000</v>
      </c>
    </row>
    <row r="22" spans="1:3" ht="15.75">
      <c r="A22" s="4">
        <f>IF(AND(MAX(C22:C22)=0,MIN(C22:C22)=0),0,1)</f>
        <v>1</v>
      </c>
      <c r="B22" s="32" t="s">
        <v>23</v>
      </c>
      <c r="C22" s="31">
        <v>15000000</v>
      </c>
    </row>
    <row r="23" spans="1:3" ht="15.75">
      <c r="A23" s="4">
        <f>IF(AND(MAX(C23:C23)=0,MIN(C23:C23)=0),0,1)</f>
        <v>0</v>
      </c>
      <c r="B23" s="11"/>
      <c r="C23" s="31"/>
    </row>
    <row r="24" spans="1:3" ht="15.75">
      <c r="A24" s="1">
        <v>1</v>
      </c>
      <c r="B24" s="9"/>
      <c r="C24" s="31"/>
    </row>
    <row r="25" spans="1:3" ht="15.75">
      <c r="A25" s="10">
        <v>1</v>
      </c>
      <c r="B25" s="8" t="s">
        <v>20</v>
      </c>
      <c r="C25" s="30">
        <f>C27+C28+C30</f>
        <v>394541300</v>
      </c>
    </row>
    <row r="26" spans="1:3" ht="15.75">
      <c r="A26" s="1">
        <v>1</v>
      </c>
      <c r="B26" s="9"/>
      <c r="C26" s="31"/>
    </row>
    <row r="27" spans="1:3" ht="15.75">
      <c r="A27" s="4">
        <f>IF(AND(MAX(C27:C27)=0,MIN(C27:C27)=0),0,1)</f>
        <v>1</v>
      </c>
      <c r="B27" s="3" t="s">
        <v>24</v>
      </c>
      <c r="C27" s="31">
        <v>418541300</v>
      </c>
    </row>
    <row r="28" spans="1:3" ht="18.75" customHeight="1">
      <c r="A28" s="4">
        <f>IF(AND(MAX(C28:C28)=0,MIN(C28:C28)=0),0,1)</f>
        <v>1</v>
      </c>
      <c r="B28" s="3" t="s">
        <v>25</v>
      </c>
      <c r="C28" s="31">
        <f>C29</f>
        <v>-24000000</v>
      </c>
    </row>
    <row r="29" spans="1:3" ht="15.75">
      <c r="A29" s="4">
        <f>IF(AND(MAX(C29:C29)=0,MIN(C29:C29)=0),0,1)</f>
        <v>1</v>
      </c>
      <c r="B29" s="29" t="s">
        <v>37</v>
      </c>
      <c r="C29" s="2">
        <v>-24000000</v>
      </c>
    </row>
    <row r="30" spans="1:3" ht="15.75">
      <c r="A30" s="4">
        <f>IF(AND(MAX(C30:C30)=0,MIN(C30:C30)=0),0,1)</f>
        <v>0</v>
      </c>
      <c r="B30" s="3"/>
      <c r="C30" s="31">
        <f>C31</f>
        <v>0</v>
      </c>
    </row>
    <row r="31" spans="1:3" ht="15.75">
      <c r="A31" s="4">
        <f>IF(AND(MAX(C31:C31)=0,MIN(C31:C31)=0),0,1)</f>
        <v>0</v>
      </c>
      <c r="B31" s="29"/>
      <c r="C31" s="2"/>
    </row>
    <row r="32" spans="1:3" ht="15.75">
      <c r="A32" s="4"/>
      <c r="B32" s="29"/>
      <c r="C32" s="2"/>
    </row>
    <row r="33" spans="1:3" ht="15.75">
      <c r="A33" s="4"/>
      <c r="B33" s="29"/>
      <c r="C33" s="2"/>
    </row>
    <row r="34" spans="1:3" ht="15.75">
      <c r="A34" s="1">
        <v>1</v>
      </c>
      <c r="B34" s="6" t="s">
        <v>26</v>
      </c>
      <c r="C34" s="5">
        <f>C10-C15+C25</f>
        <v>0</v>
      </c>
    </row>
    <row r="35" spans="1:3" ht="15.75">
      <c r="A35" s="1">
        <v>1</v>
      </c>
      <c r="B35" s="7"/>
      <c r="C35" s="2"/>
    </row>
    <row r="36" spans="1:3" ht="15.75">
      <c r="A36" s="1">
        <v>1</v>
      </c>
      <c r="B36" s="6" t="s">
        <v>27</v>
      </c>
      <c r="C36" s="5">
        <v>0</v>
      </c>
    </row>
    <row r="37" spans="1:3" ht="15.75">
      <c r="A37" s="4">
        <f>IF(AND(MAX(C37:C37)=0,MIN(C37:C37)=0),0,1)</f>
        <v>0</v>
      </c>
      <c r="B37" s="3"/>
      <c r="C37" s="2">
        <v>0</v>
      </c>
    </row>
  </sheetData>
  <sheetProtection/>
  <mergeCells count="3">
    <mergeCell ref="B2:C2"/>
    <mergeCell ref="B3:C3"/>
    <mergeCell ref="B4:C4"/>
  </mergeCells>
  <printOptions/>
  <pageMargins left="0.984251968503937" right="0.5905511811023623" top="0.7874015748031497" bottom="0.7874015748031497" header="0.5905511811023623" footer="0.5118110236220472"/>
  <pageSetup blackAndWhite="1"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3"/>
  <sheetViews>
    <sheetView zoomScaleSheetLayoutView="80" zoomScalePageLayoutView="0" workbookViewId="0" topLeftCell="B114">
      <selection activeCell="J12" sqref="J12"/>
    </sheetView>
  </sheetViews>
  <sheetFormatPr defaultColWidth="9.140625" defaultRowHeight="12.75"/>
  <cols>
    <col min="1" max="1" width="7.7109375" style="37" customWidth="1"/>
    <col min="2" max="2" width="16.28125" style="37" customWidth="1"/>
    <col min="3" max="3" width="101.00390625" style="37" customWidth="1"/>
    <col min="4" max="4" width="17.421875" style="102" customWidth="1"/>
    <col min="5" max="5" width="5.421875" style="36" customWidth="1"/>
    <col min="6" max="16384" width="9.140625" style="37" customWidth="1"/>
  </cols>
  <sheetData>
    <row r="1" spans="2:4" ht="48" customHeight="1">
      <c r="B1" s="35" t="s">
        <v>75</v>
      </c>
      <c r="C1" s="35"/>
      <c r="D1" s="35"/>
    </row>
    <row r="2" spans="2:4" ht="35.25" customHeight="1">
      <c r="B2" s="35"/>
      <c r="C2" s="35"/>
      <c r="D2" s="35"/>
    </row>
    <row r="3" spans="2:4" ht="37.5" customHeight="1">
      <c r="B3" s="38"/>
      <c r="C3" s="38"/>
      <c r="D3" s="39"/>
    </row>
    <row r="4" spans="2:4" ht="15.75">
      <c r="B4" s="40"/>
      <c r="C4" s="40"/>
      <c r="D4" s="40"/>
    </row>
    <row r="5" spans="2:4" ht="15.75">
      <c r="B5" s="41" t="s">
        <v>31</v>
      </c>
      <c r="C5" s="42"/>
      <c r="D5" s="43"/>
    </row>
    <row r="6" spans="2:4" ht="78.75">
      <c r="B6" s="44" t="s">
        <v>34</v>
      </c>
      <c r="C6" s="45" t="s">
        <v>11</v>
      </c>
      <c r="D6" s="46" t="s">
        <v>12</v>
      </c>
    </row>
    <row r="7" spans="2:5" ht="15.75">
      <c r="B7" s="47" t="s">
        <v>38</v>
      </c>
      <c r="C7" s="48" t="s">
        <v>53</v>
      </c>
      <c r="D7" s="49">
        <f>+SUM(D8:D11)</f>
        <v>70780700</v>
      </c>
      <c r="E7" s="50" t="e">
        <f>+D7-#REF!*1000</f>
        <v>#REF!</v>
      </c>
    </row>
    <row r="8" spans="2:4" ht="15.75">
      <c r="B8" s="51" t="s">
        <v>39</v>
      </c>
      <c r="C8" s="52" t="str">
        <f>+C26</f>
        <v> 1600-01-01 Бюджетна програма „Държавен здравен контрол"</v>
      </c>
      <c r="D8" s="53">
        <f>+D46</f>
        <v>19036000</v>
      </c>
    </row>
    <row r="9" spans="2:4" ht="15.75">
      <c r="B9" s="51" t="s">
        <v>40</v>
      </c>
      <c r="C9" s="52" t="str">
        <f>+C48</f>
        <v>1600-01-02 Бюджетна програма „Промоция и превенция на незаразните болести“</v>
      </c>
      <c r="D9" s="53">
        <f>+D68</f>
        <v>5383500</v>
      </c>
    </row>
    <row r="10" spans="2:4" ht="15.75">
      <c r="B10" s="51" t="s">
        <v>41</v>
      </c>
      <c r="C10" s="52" t="str">
        <f>+C70</f>
        <v>1600-01-03 Бюджетна програма „Профилактика и надзор на заразните болести“</v>
      </c>
      <c r="D10" s="53">
        <f>+D90</f>
        <v>45044100</v>
      </c>
    </row>
    <row r="11" spans="2:4" ht="15.75">
      <c r="B11" s="51" t="s">
        <v>42</v>
      </c>
      <c r="C11" s="52" t="str">
        <f>+C92</f>
        <v> 1600-01-04 Бюджетна програма „Намаляване търсенето на наркотични вещества“</v>
      </c>
      <c r="D11" s="53">
        <f>+D112</f>
        <v>1317100</v>
      </c>
    </row>
    <row r="12" spans="2:5" ht="15.75">
      <c r="B12" s="47" t="s">
        <v>43</v>
      </c>
      <c r="C12" s="54" t="s">
        <v>54</v>
      </c>
      <c r="D12" s="55">
        <f>+SUM(D13:D18)</f>
        <v>328962800</v>
      </c>
      <c r="E12" s="50" t="e">
        <f>+D12-#REF!*1000</f>
        <v>#REF!</v>
      </c>
    </row>
    <row r="13" spans="2:5" ht="31.5">
      <c r="B13" s="51" t="s">
        <v>44</v>
      </c>
      <c r="C13" s="52" t="str">
        <f>+C114</f>
        <v> 1600-02-01 Бюджетна програма  „ Контрол на медицинските дейности, здравна информация и електронно здравеопазване“</v>
      </c>
      <c r="D13" s="53">
        <f>+D134</f>
        <v>7043900</v>
      </c>
      <c r="E13" s="50"/>
    </row>
    <row r="14" spans="2:4" ht="15.75">
      <c r="B14" s="51" t="s">
        <v>45</v>
      </c>
      <c r="C14" s="52" t="str">
        <f>+C136</f>
        <v>  1600-02-02 Бюджетна програма „Осигуряване на медицинска помощ на специфични групи от населението“</v>
      </c>
      <c r="D14" s="53">
        <f>+D153</f>
        <v>49613800</v>
      </c>
    </row>
    <row r="15" spans="2:4" ht="25.5" customHeight="1">
      <c r="B15" s="51" t="s">
        <v>46</v>
      </c>
      <c r="C15" s="52" t="str">
        <f>+C155</f>
        <v>1600-02-03 Бюджетна програма „Спешна медицинска помощ“</v>
      </c>
      <c r="D15" s="53">
        <f>+D175</f>
        <v>151030000</v>
      </c>
    </row>
    <row r="16" spans="2:4" ht="15.75">
      <c r="B16" s="51" t="s">
        <v>47</v>
      </c>
      <c r="C16" s="52" t="str">
        <f>+C177</f>
        <v>  1600-02-04 Бюджетна програма „Психиатрична помощ“</v>
      </c>
      <c r="D16" s="53">
        <f>+D197</f>
        <v>50533900</v>
      </c>
    </row>
    <row r="17" spans="2:4" ht="15.75">
      <c r="B17" s="51" t="s">
        <v>48</v>
      </c>
      <c r="C17" s="52" t="str">
        <f>+C199</f>
        <v>  1600-02-05 Бюджетна програма „Осигуряване на кръв и кръвни продукти"</v>
      </c>
      <c r="D17" s="53">
        <f>+D219</f>
        <v>19905300</v>
      </c>
    </row>
    <row r="18" spans="2:4" ht="35.25" customHeight="1">
      <c r="B18" s="51" t="s">
        <v>49</v>
      </c>
      <c r="C18" s="52" t="str">
        <f>+C221</f>
        <v>  1600-02-06 Бюджетна програма „Медико-социални грижи за деца в неравностойно положение, майчино и детско здравеопазване”</v>
      </c>
      <c r="D18" s="53">
        <f>+D241</f>
        <v>50835900</v>
      </c>
    </row>
    <row r="19" spans="2:5" ht="15.75">
      <c r="B19" s="47" t="s">
        <v>50</v>
      </c>
      <c r="C19" s="54" t="s">
        <v>55</v>
      </c>
      <c r="D19" s="55">
        <f>+D20</f>
        <v>24862200</v>
      </c>
      <c r="E19" s="50" t="e">
        <f>+D19-#REF!*1000</f>
        <v>#REF!</v>
      </c>
    </row>
    <row r="20" spans="2:4" ht="15.75">
      <c r="B20" s="51" t="s">
        <v>51</v>
      </c>
      <c r="C20" s="52" t="str">
        <f>+C286</f>
        <v> 1600-03-01 Бюджетна програма „Достъпни и качествени лекарствени продукти и медицински изделия“</v>
      </c>
      <c r="D20" s="53">
        <f>+D306</f>
        <v>24862200</v>
      </c>
    </row>
    <row r="21" spans="2:5" ht="15.75">
      <c r="B21" s="47" t="s">
        <v>52</v>
      </c>
      <c r="C21" s="47" t="s">
        <v>56</v>
      </c>
      <c r="D21" s="55">
        <f>+D328</f>
        <v>11935600</v>
      </c>
      <c r="E21" s="50" t="e">
        <f>+D21-#REF!*1000</f>
        <v>#REF!</v>
      </c>
    </row>
    <row r="22" spans="2:5" ht="15.75">
      <c r="B22" s="51"/>
      <c r="C22" s="47" t="s">
        <v>0</v>
      </c>
      <c r="D22" s="56">
        <f>+D21+D19+D7+D12</f>
        <v>436541300</v>
      </c>
      <c r="E22" s="50" t="e">
        <f>+D22-#REF!*1000</f>
        <v>#REF!</v>
      </c>
    </row>
    <row r="23" spans="2:4" ht="15.75">
      <c r="B23" s="38"/>
      <c r="C23" s="38"/>
      <c r="D23" s="39">
        <f>+D22-D342</f>
        <v>0</v>
      </c>
    </row>
    <row r="24" spans="2:4" ht="46.5" customHeight="1">
      <c r="B24" s="57" t="s">
        <v>33</v>
      </c>
      <c r="C24" s="57"/>
      <c r="D24" s="57"/>
    </row>
    <row r="25" spans="2:4" ht="15.75">
      <c r="B25" s="38"/>
      <c r="C25" s="38"/>
      <c r="D25" s="39"/>
    </row>
    <row r="26" spans="2:4" ht="15.75">
      <c r="B26" s="38"/>
      <c r="C26" s="58" t="s">
        <v>76</v>
      </c>
      <c r="D26" s="59"/>
    </row>
    <row r="27" spans="2:4" ht="15.75">
      <c r="B27" s="38"/>
      <c r="C27" s="60"/>
      <c r="D27" s="61"/>
    </row>
    <row r="28" spans="2:4" ht="31.5">
      <c r="B28" s="38"/>
      <c r="C28" s="62" t="s">
        <v>3</v>
      </c>
      <c r="D28" s="44" t="s">
        <v>12</v>
      </c>
    </row>
    <row r="29" spans="2:4" ht="15.75">
      <c r="B29" s="38"/>
      <c r="C29" s="63" t="s">
        <v>4</v>
      </c>
      <c r="D29" s="64">
        <f>+SUM(D31:D33)</f>
        <v>18911500</v>
      </c>
    </row>
    <row r="30" spans="2:4" ht="15.75">
      <c r="B30" s="38"/>
      <c r="C30" s="65" t="s">
        <v>5</v>
      </c>
      <c r="D30" s="66"/>
    </row>
    <row r="31" spans="2:4" ht="15.75">
      <c r="B31" s="38"/>
      <c r="C31" s="67" t="s">
        <v>6</v>
      </c>
      <c r="D31" s="68">
        <v>13898300</v>
      </c>
    </row>
    <row r="32" spans="2:4" ht="15.75">
      <c r="B32" s="38"/>
      <c r="C32" s="67" t="s">
        <v>7</v>
      </c>
      <c r="D32" s="69">
        <v>5013200</v>
      </c>
    </row>
    <row r="33" spans="2:4" ht="15.75">
      <c r="B33" s="38"/>
      <c r="C33" s="67" t="s">
        <v>8</v>
      </c>
      <c r="D33" s="69">
        <v>0</v>
      </c>
    </row>
    <row r="34" spans="2:4" ht="15.75">
      <c r="B34" s="38"/>
      <c r="C34" s="63"/>
      <c r="D34" s="66"/>
    </row>
    <row r="35" spans="2:4" ht="15.75">
      <c r="B35" s="38"/>
      <c r="C35" s="63" t="s">
        <v>9</v>
      </c>
      <c r="D35" s="64">
        <f>+SUM(D36:D45)</f>
        <v>124500</v>
      </c>
    </row>
    <row r="36" spans="2:4" ht="14.25" customHeight="1">
      <c r="B36" s="38"/>
      <c r="C36" s="65" t="s">
        <v>5</v>
      </c>
      <c r="D36" s="66"/>
    </row>
    <row r="37" spans="2:4" ht="15.75">
      <c r="B37" s="38"/>
      <c r="C37" s="70" t="s">
        <v>57</v>
      </c>
      <c r="D37" s="71">
        <v>100000</v>
      </c>
    </row>
    <row r="38" spans="2:4" ht="15.75">
      <c r="B38" s="38"/>
      <c r="C38" s="70" t="s">
        <v>58</v>
      </c>
      <c r="D38" s="71">
        <f>30849-29-6320</f>
        <v>24500</v>
      </c>
    </row>
    <row r="39" spans="2:4" ht="15.75" hidden="1">
      <c r="B39" s="38"/>
      <c r="C39" s="70" t="s">
        <v>59</v>
      </c>
      <c r="D39" s="69"/>
    </row>
    <row r="40" spans="2:4" ht="15.75" hidden="1">
      <c r="B40" s="38"/>
      <c r="C40" s="70">
        <v>4</v>
      </c>
      <c r="D40" s="69"/>
    </row>
    <row r="41" spans="2:4" ht="15.75" hidden="1">
      <c r="B41" s="38"/>
      <c r="C41" s="70">
        <v>5</v>
      </c>
      <c r="D41" s="69"/>
    </row>
    <row r="42" spans="2:4" ht="15.75" hidden="1">
      <c r="B42" s="38"/>
      <c r="C42" s="70">
        <v>6</v>
      </c>
      <c r="D42" s="69"/>
    </row>
    <row r="43" spans="2:4" ht="15.75" hidden="1">
      <c r="B43" s="38"/>
      <c r="C43" s="70">
        <v>7</v>
      </c>
      <c r="D43" s="69"/>
    </row>
    <row r="44" spans="2:4" ht="15.75" hidden="1">
      <c r="B44" s="38"/>
      <c r="C44" s="70">
        <v>8</v>
      </c>
      <c r="D44" s="69"/>
    </row>
    <row r="45" spans="2:4" ht="15.75">
      <c r="B45" s="38"/>
      <c r="C45" s="72"/>
      <c r="D45" s="73"/>
    </row>
    <row r="46" spans="2:4" ht="15.75">
      <c r="B46" s="38"/>
      <c r="C46" s="63" t="s">
        <v>10</v>
      </c>
      <c r="D46" s="64">
        <f>+D29+D35</f>
        <v>19036000</v>
      </c>
    </row>
    <row r="47" spans="1:10" s="36" customFormat="1" ht="15.75">
      <c r="A47" s="37"/>
      <c r="B47" s="38"/>
      <c r="C47" s="38"/>
      <c r="D47" s="39"/>
      <c r="F47" s="37"/>
      <c r="G47" s="37"/>
      <c r="H47" s="37"/>
      <c r="I47" s="37"/>
      <c r="J47" s="37"/>
    </row>
    <row r="48" spans="1:10" s="36" customFormat="1" ht="15.75">
      <c r="A48" s="37"/>
      <c r="B48" s="38"/>
      <c r="C48" s="58" t="s">
        <v>77</v>
      </c>
      <c r="D48" s="103"/>
      <c r="F48" s="37"/>
      <c r="G48" s="37"/>
      <c r="H48" s="37"/>
      <c r="I48" s="37"/>
      <c r="J48" s="37"/>
    </row>
    <row r="49" spans="1:10" s="36" customFormat="1" ht="15.75">
      <c r="A49" s="37"/>
      <c r="B49" s="38"/>
      <c r="C49" s="60"/>
      <c r="D49" s="104"/>
      <c r="F49" s="37"/>
      <c r="G49" s="37"/>
      <c r="H49" s="37"/>
      <c r="I49" s="37"/>
      <c r="J49" s="37"/>
    </row>
    <row r="50" spans="1:10" s="36" customFormat="1" ht="31.5">
      <c r="A50" s="37"/>
      <c r="B50" s="38"/>
      <c r="C50" s="74" t="s">
        <v>3</v>
      </c>
      <c r="D50" s="75" t="s">
        <v>12</v>
      </c>
      <c r="F50" s="37"/>
      <c r="G50" s="37"/>
      <c r="H50" s="37"/>
      <c r="I50" s="37"/>
      <c r="J50" s="37"/>
    </row>
    <row r="51" spans="1:10" s="36" customFormat="1" ht="15.75">
      <c r="A51" s="37"/>
      <c r="B51" s="38"/>
      <c r="C51" s="63" t="s">
        <v>4</v>
      </c>
      <c r="D51" s="64">
        <f>+SUM(D53:D55)</f>
        <v>3533500</v>
      </c>
      <c r="F51" s="37"/>
      <c r="G51" s="37"/>
      <c r="H51" s="37"/>
      <c r="I51" s="37"/>
      <c r="J51" s="37"/>
    </row>
    <row r="52" spans="1:10" s="36" customFormat="1" ht="15.75">
      <c r="A52" s="37"/>
      <c r="B52" s="38"/>
      <c r="C52" s="65" t="s">
        <v>5</v>
      </c>
      <c r="D52" s="66"/>
      <c r="F52" s="37"/>
      <c r="G52" s="37"/>
      <c r="H52" s="37"/>
      <c r="I52" s="37"/>
      <c r="J52" s="37"/>
    </row>
    <row r="53" spans="1:10" s="36" customFormat="1" ht="15.75">
      <c r="A53" s="37"/>
      <c r="B53" s="38"/>
      <c r="C53" s="67" t="s">
        <v>6</v>
      </c>
      <c r="D53" s="69">
        <v>2666200</v>
      </c>
      <c r="F53" s="37"/>
      <c r="G53" s="37"/>
      <c r="H53" s="37"/>
      <c r="I53" s="37"/>
      <c r="J53" s="37"/>
    </row>
    <row r="54" spans="1:10" s="36" customFormat="1" ht="15.75">
      <c r="A54" s="37"/>
      <c r="B54" s="38"/>
      <c r="C54" s="67" t="s">
        <v>7</v>
      </c>
      <c r="D54" s="69">
        <v>867300</v>
      </c>
      <c r="F54" s="37"/>
      <c r="G54" s="37"/>
      <c r="H54" s="37"/>
      <c r="I54" s="37"/>
      <c r="J54" s="37"/>
    </row>
    <row r="55" spans="1:10" s="36" customFormat="1" ht="15.75">
      <c r="A55" s="37"/>
      <c r="B55" s="38"/>
      <c r="C55" s="67" t="s">
        <v>8</v>
      </c>
      <c r="D55" s="69">
        <v>0</v>
      </c>
      <c r="F55" s="37"/>
      <c r="G55" s="37"/>
      <c r="H55" s="37"/>
      <c r="I55" s="37"/>
      <c r="J55" s="37"/>
    </row>
    <row r="56" spans="1:10" s="36" customFormat="1" ht="15.75">
      <c r="A56" s="37"/>
      <c r="B56" s="38"/>
      <c r="C56" s="63"/>
      <c r="D56" s="66"/>
      <c r="F56" s="37"/>
      <c r="G56" s="37"/>
      <c r="H56" s="37"/>
      <c r="I56" s="37"/>
      <c r="J56" s="37"/>
    </row>
    <row r="57" spans="1:10" s="36" customFormat="1" ht="15.75">
      <c r="A57" s="37"/>
      <c r="B57" s="38"/>
      <c r="C57" s="63" t="s">
        <v>9</v>
      </c>
      <c r="D57" s="64">
        <f>+SUM(D58:D67)</f>
        <v>1850000</v>
      </c>
      <c r="F57" s="37"/>
      <c r="G57" s="37"/>
      <c r="H57" s="37"/>
      <c r="I57" s="37"/>
      <c r="J57" s="37"/>
    </row>
    <row r="58" spans="1:10" s="36" customFormat="1" ht="15.75">
      <c r="A58" s="37"/>
      <c r="B58" s="38"/>
      <c r="C58" s="65" t="s">
        <v>5</v>
      </c>
      <c r="D58" s="66"/>
      <c r="F58" s="37"/>
      <c r="G58" s="37"/>
      <c r="H58" s="37"/>
      <c r="I58" s="37"/>
      <c r="J58" s="37"/>
    </row>
    <row r="59" spans="1:10" s="36" customFormat="1" ht="15.75">
      <c r="A59" s="37"/>
      <c r="B59" s="38"/>
      <c r="C59" s="70" t="s">
        <v>57</v>
      </c>
      <c r="D59" s="69">
        <v>1850000</v>
      </c>
      <c r="F59" s="37"/>
      <c r="G59" s="37"/>
      <c r="H59" s="37"/>
      <c r="I59" s="37"/>
      <c r="J59" s="37"/>
    </row>
    <row r="60" spans="1:10" s="36" customFormat="1" ht="15.75">
      <c r="A60" s="37"/>
      <c r="B60" s="38"/>
      <c r="C60" s="70"/>
      <c r="D60" s="69"/>
      <c r="F60" s="37"/>
      <c r="G60" s="37"/>
      <c r="H60" s="37"/>
      <c r="I60" s="37"/>
      <c r="J60" s="37"/>
    </row>
    <row r="61" spans="1:10" s="36" customFormat="1" ht="15.75">
      <c r="A61" s="37"/>
      <c r="B61" s="38"/>
      <c r="C61" s="70"/>
      <c r="D61" s="69"/>
      <c r="F61" s="37"/>
      <c r="G61" s="37"/>
      <c r="H61" s="37"/>
      <c r="I61" s="37"/>
      <c r="J61" s="37"/>
    </row>
    <row r="62" spans="1:10" s="36" customFormat="1" ht="15.75" hidden="1">
      <c r="A62" s="37"/>
      <c r="B62" s="38"/>
      <c r="C62" s="70">
        <v>4</v>
      </c>
      <c r="D62" s="69"/>
      <c r="F62" s="37"/>
      <c r="G62" s="37"/>
      <c r="H62" s="37"/>
      <c r="I62" s="37"/>
      <c r="J62" s="37"/>
    </row>
    <row r="63" spans="1:10" s="36" customFormat="1" ht="15.75" hidden="1">
      <c r="A63" s="37"/>
      <c r="B63" s="38"/>
      <c r="C63" s="70">
        <v>5</v>
      </c>
      <c r="D63" s="69"/>
      <c r="F63" s="37"/>
      <c r="G63" s="37"/>
      <c r="H63" s="37"/>
      <c r="I63" s="37"/>
      <c r="J63" s="37"/>
    </row>
    <row r="64" spans="1:10" s="36" customFormat="1" ht="15.75" hidden="1">
      <c r="A64" s="37"/>
      <c r="B64" s="38"/>
      <c r="C64" s="70">
        <v>6</v>
      </c>
      <c r="D64" s="69"/>
      <c r="F64" s="37"/>
      <c r="G64" s="37"/>
      <c r="H64" s="37"/>
      <c r="I64" s="37"/>
      <c r="J64" s="37"/>
    </row>
    <row r="65" spans="1:10" s="36" customFormat="1" ht="15.75" hidden="1">
      <c r="A65" s="37"/>
      <c r="B65" s="38"/>
      <c r="C65" s="70">
        <v>7</v>
      </c>
      <c r="D65" s="69"/>
      <c r="F65" s="37"/>
      <c r="G65" s="37"/>
      <c r="H65" s="37"/>
      <c r="I65" s="37"/>
      <c r="J65" s="37"/>
    </row>
    <row r="66" spans="1:10" s="36" customFormat="1" ht="15.75" hidden="1">
      <c r="A66" s="37"/>
      <c r="B66" s="38"/>
      <c r="C66" s="70">
        <v>8</v>
      </c>
      <c r="D66" s="69"/>
      <c r="F66" s="37"/>
      <c r="G66" s="37"/>
      <c r="H66" s="37"/>
      <c r="I66" s="37"/>
      <c r="J66" s="37"/>
    </row>
    <row r="67" spans="1:10" s="36" customFormat="1" ht="15.75">
      <c r="A67" s="37"/>
      <c r="B67" s="38"/>
      <c r="C67" s="72"/>
      <c r="D67" s="73"/>
      <c r="F67" s="37"/>
      <c r="G67" s="37"/>
      <c r="H67" s="37"/>
      <c r="I67" s="37"/>
      <c r="J67" s="37"/>
    </row>
    <row r="68" spans="1:10" s="36" customFormat="1" ht="15.75">
      <c r="A68" s="37"/>
      <c r="B68" s="38"/>
      <c r="C68" s="63" t="s">
        <v>10</v>
      </c>
      <c r="D68" s="64">
        <f>+D51+D57</f>
        <v>5383500</v>
      </c>
      <c r="F68" s="37"/>
      <c r="G68" s="37"/>
      <c r="H68" s="37"/>
      <c r="I68" s="37"/>
      <c r="J68" s="37"/>
    </row>
    <row r="69" spans="1:10" s="36" customFormat="1" ht="15.75">
      <c r="A69" s="37"/>
      <c r="B69" s="38"/>
      <c r="C69" s="38"/>
      <c r="D69" s="39"/>
      <c r="F69" s="37"/>
      <c r="G69" s="37"/>
      <c r="H69" s="37"/>
      <c r="I69" s="37"/>
      <c r="J69" s="37"/>
    </row>
    <row r="70" spans="1:10" s="36" customFormat="1" ht="15.75">
      <c r="A70" s="37"/>
      <c r="B70" s="38"/>
      <c r="C70" s="58" t="s">
        <v>78</v>
      </c>
      <c r="D70" s="103"/>
      <c r="F70" s="37"/>
      <c r="G70" s="37"/>
      <c r="H70" s="37"/>
      <c r="I70" s="37"/>
      <c r="J70" s="37"/>
    </row>
    <row r="71" spans="1:10" s="36" customFormat="1" ht="15.75">
      <c r="A71" s="37"/>
      <c r="B71" s="38"/>
      <c r="C71" s="60"/>
      <c r="D71" s="104"/>
      <c r="F71" s="37"/>
      <c r="G71" s="37"/>
      <c r="H71" s="37"/>
      <c r="I71" s="37"/>
      <c r="J71" s="37"/>
    </row>
    <row r="72" spans="1:10" s="36" customFormat="1" ht="31.5">
      <c r="A72" s="37"/>
      <c r="B72" s="38"/>
      <c r="C72" s="62" t="s">
        <v>3</v>
      </c>
      <c r="D72" s="44" t="s">
        <v>12</v>
      </c>
      <c r="F72" s="37"/>
      <c r="G72" s="37"/>
      <c r="H72" s="37"/>
      <c r="I72" s="37"/>
      <c r="J72" s="37"/>
    </row>
    <row r="73" spans="1:10" s="36" customFormat="1" ht="15.75">
      <c r="A73" s="37"/>
      <c r="B73" s="38"/>
      <c r="C73" s="63" t="s">
        <v>4</v>
      </c>
      <c r="D73" s="64">
        <f>+SUM(D75:D77)</f>
        <v>12434800</v>
      </c>
      <c r="F73" s="37"/>
      <c r="G73" s="37"/>
      <c r="H73" s="37"/>
      <c r="I73" s="37"/>
      <c r="J73" s="37"/>
    </row>
    <row r="74" spans="1:10" s="36" customFormat="1" ht="15.75">
      <c r="A74" s="37"/>
      <c r="B74" s="38"/>
      <c r="C74" s="65" t="s">
        <v>5</v>
      </c>
      <c r="D74" s="66"/>
      <c r="F74" s="37"/>
      <c r="G74" s="37"/>
      <c r="H74" s="37"/>
      <c r="I74" s="37"/>
      <c r="J74" s="37"/>
    </row>
    <row r="75" spans="1:10" s="36" customFormat="1" ht="15.75">
      <c r="A75" s="37"/>
      <c r="B75" s="38"/>
      <c r="C75" s="67" t="s">
        <v>6</v>
      </c>
      <c r="D75" s="69">
        <v>9199800</v>
      </c>
      <c r="F75" s="37"/>
      <c r="G75" s="37"/>
      <c r="H75" s="37"/>
      <c r="I75" s="37"/>
      <c r="J75" s="37"/>
    </row>
    <row r="76" spans="1:10" s="36" customFormat="1" ht="15.75">
      <c r="A76" s="37"/>
      <c r="B76" s="38"/>
      <c r="C76" s="67" t="s">
        <v>7</v>
      </c>
      <c r="D76" s="69">
        <v>3235000</v>
      </c>
      <c r="F76" s="37"/>
      <c r="G76" s="37"/>
      <c r="H76" s="37"/>
      <c r="I76" s="37"/>
      <c r="J76" s="37"/>
    </row>
    <row r="77" spans="1:10" s="36" customFormat="1" ht="15.75">
      <c r="A77" s="37"/>
      <c r="B77" s="38"/>
      <c r="C77" s="67" t="s">
        <v>8</v>
      </c>
      <c r="D77" s="69">
        <v>0</v>
      </c>
      <c r="F77" s="37"/>
      <c r="G77" s="37"/>
      <c r="H77" s="37"/>
      <c r="I77" s="37"/>
      <c r="J77" s="37"/>
    </row>
    <row r="78" spans="1:10" s="36" customFormat="1" ht="15.75">
      <c r="A78" s="37"/>
      <c r="B78" s="38"/>
      <c r="C78" s="63"/>
      <c r="D78" s="66"/>
      <c r="F78" s="37"/>
      <c r="G78" s="37"/>
      <c r="H78" s="37"/>
      <c r="I78" s="37"/>
      <c r="J78" s="37"/>
    </row>
    <row r="79" spans="1:10" s="36" customFormat="1" ht="15.75">
      <c r="A79" s="37"/>
      <c r="B79" s="38"/>
      <c r="C79" s="63" t="s">
        <v>9</v>
      </c>
      <c r="D79" s="64">
        <f>+SUM(D80:D89)</f>
        <v>32609300</v>
      </c>
      <c r="F79" s="37"/>
      <c r="G79" s="37"/>
      <c r="H79" s="37"/>
      <c r="I79" s="37"/>
      <c r="J79" s="37"/>
    </row>
    <row r="80" spans="1:10" s="36" customFormat="1" ht="15.75">
      <c r="A80" s="37"/>
      <c r="B80" s="38"/>
      <c r="C80" s="65" t="s">
        <v>5</v>
      </c>
      <c r="D80" s="66"/>
      <c r="F80" s="37"/>
      <c r="G80" s="37"/>
      <c r="H80" s="37"/>
      <c r="I80" s="37"/>
      <c r="J80" s="37"/>
    </row>
    <row r="81" spans="1:10" s="36" customFormat="1" ht="15.75">
      <c r="A81" s="37"/>
      <c r="B81" s="38"/>
      <c r="C81" s="70" t="s">
        <v>57</v>
      </c>
      <c r="D81" s="69">
        <v>1400000</v>
      </c>
      <c r="F81" s="37"/>
      <c r="G81" s="37"/>
      <c r="H81" s="37"/>
      <c r="I81" s="37"/>
      <c r="J81" s="37"/>
    </row>
    <row r="82" spans="1:10" s="36" customFormat="1" ht="15.75">
      <c r="A82" s="37"/>
      <c r="B82" s="38"/>
      <c r="C82" s="70" t="s">
        <v>60</v>
      </c>
      <c r="D82" s="69">
        <v>25000000</v>
      </c>
      <c r="F82" s="37"/>
      <c r="G82" s="37"/>
      <c r="H82" s="37"/>
      <c r="I82" s="37"/>
      <c r="J82" s="37"/>
    </row>
    <row r="83" spans="1:10" s="36" customFormat="1" ht="15.75">
      <c r="A83" s="37"/>
      <c r="B83" s="38"/>
      <c r="C83" s="70" t="s">
        <v>58</v>
      </c>
      <c r="D83" s="69">
        <v>30000</v>
      </c>
      <c r="F83" s="37"/>
      <c r="G83" s="37"/>
      <c r="H83" s="37"/>
      <c r="I83" s="37"/>
      <c r="J83" s="37"/>
    </row>
    <row r="84" spans="1:10" s="36" customFormat="1" ht="15.75">
      <c r="A84" s="37"/>
      <c r="B84" s="38"/>
      <c r="C84" s="70" t="s">
        <v>61</v>
      </c>
      <c r="D84" s="69">
        <v>6174000</v>
      </c>
      <c r="F84" s="37"/>
      <c r="G84" s="37"/>
      <c r="H84" s="37"/>
      <c r="I84" s="37"/>
      <c r="J84" s="37"/>
    </row>
    <row r="85" spans="1:10" s="36" customFormat="1" ht="15.75">
      <c r="A85" s="37"/>
      <c r="B85" s="38"/>
      <c r="C85" s="70" t="s">
        <v>62</v>
      </c>
      <c r="D85" s="69">
        <v>5300</v>
      </c>
      <c r="F85" s="37"/>
      <c r="G85" s="37"/>
      <c r="H85" s="37"/>
      <c r="I85" s="37"/>
      <c r="J85" s="37"/>
    </row>
    <row r="86" spans="1:10" s="36" customFormat="1" ht="15.75" hidden="1">
      <c r="A86" s="37"/>
      <c r="B86" s="38"/>
      <c r="C86" s="70">
        <v>6</v>
      </c>
      <c r="D86" s="69"/>
      <c r="F86" s="37"/>
      <c r="G86" s="37"/>
      <c r="H86" s="37"/>
      <c r="I86" s="37"/>
      <c r="J86" s="37"/>
    </row>
    <row r="87" spans="1:10" s="36" customFormat="1" ht="15.75" hidden="1">
      <c r="A87" s="37"/>
      <c r="B87" s="38"/>
      <c r="C87" s="70">
        <v>7</v>
      </c>
      <c r="D87" s="69"/>
      <c r="F87" s="37"/>
      <c r="G87" s="37"/>
      <c r="H87" s="37"/>
      <c r="I87" s="37"/>
      <c r="J87" s="37"/>
    </row>
    <row r="88" spans="1:10" s="36" customFormat="1" ht="15.75" hidden="1">
      <c r="A88" s="37"/>
      <c r="B88" s="38"/>
      <c r="C88" s="70">
        <v>8</v>
      </c>
      <c r="D88" s="69"/>
      <c r="F88" s="37"/>
      <c r="G88" s="37"/>
      <c r="H88" s="37"/>
      <c r="I88" s="37"/>
      <c r="J88" s="37"/>
    </row>
    <row r="89" spans="1:10" s="36" customFormat="1" ht="15.75">
      <c r="A89" s="37"/>
      <c r="B89" s="38"/>
      <c r="C89" s="72"/>
      <c r="D89" s="73"/>
      <c r="F89" s="37"/>
      <c r="G89" s="37"/>
      <c r="H89" s="37"/>
      <c r="I89" s="37"/>
      <c r="J89" s="37"/>
    </row>
    <row r="90" spans="1:10" s="36" customFormat="1" ht="15.75">
      <c r="A90" s="37"/>
      <c r="B90" s="38"/>
      <c r="C90" s="63" t="s">
        <v>10</v>
      </c>
      <c r="D90" s="64">
        <f>+D73+D79</f>
        <v>45044100</v>
      </c>
      <c r="F90" s="37"/>
      <c r="G90" s="37"/>
      <c r="H90" s="37"/>
      <c r="I90" s="37"/>
      <c r="J90" s="37"/>
    </row>
    <row r="91" spans="1:10" s="36" customFormat="1" ht="15.75">
      <c r="A91" s="37"/>
      <c r="B91" s="38"/>
      <c r="C91" s="38"/>
      <c r="D91" s="39"/>
      <c r="F91" s="37"/>
      <c r="G91" s="37"/>
      <c r="H91" s="37"/>
      <c r="I91" s="37"/>
      <c r="J91" s="37"/>
    </row>
    <row r="92" spans="1:10" s="36" customFormat="1" ht="15.75">
      <c r="A92" s="37"/>
      <c r="B92" s="38"/>
      <c r="C92" s="58" t="s">
        <v>79</v>
      </c>
      <c r="D92" s="105"/>
      <c r="F92" s="37"/>
      <c r="G92" s="37"/>
      <c r="H92" s="37"/>
      <c r="I92" s="37"/>
      <c r="J92" s="37"/>
    </row>
    <row r="93" spans="1:10" s="36" customFormat="1" ht="15.75">
      <c r="A93" s="37"/>
      <c r="B93" s="38"/>
      <c r="C93" s="60"/>
      <c r="D93" s="106"/>
      <c r="F93" s="37"/>
      <c r="G93" s="37"/>
      <c r="H93" s="37"/>
      <c r="I93" s="37"/>
      <c r="J93" s="37"/>
    </row>
    <row r="94" spans="1:10" s="36" customFormat="1" ht="31.5">
      <c r="A94" s="37"/>
      <c r="B94" s="38"/>
      <c r="C94" s="62" t="s">
        <v>3</v>
      </c>
      <c r="D94" s="44" t="s">
        <v>12</v>
      </c>
      <c r="F94" s="37"/>
      <c r="G94" s="37"/>
      <c r="H94" s="37"/>
      <c r="I94" s="37"/>
      <c r="J94" s="37"/>
    </row>
    <row r="95" spans="1:10" s="36" customFormat="1" ht="15.75">
      <c r="A95" s="37"/>
      <c r="B95" s="38"/>
      <c r="C95" s="63" t="s">
        <v>4</v>
      </c>
      <c r="D95" s="64">
        <f>+SUM(D97:D99)</f>
        <v>517800</v>
      </c>
      <c r="F95" s="37"/>
      <c r="G95" s="37"/>
      <c r="H95" s="37"/>
      <c r="I95" s="37"/>
      <c r="J95" s="37"/>
    </row>
    <row r="96" spans="1:10" s="36" customFormat="1" ht="15.75">
      <c r="A96" s="37"/>
      <c r="B96" s="38"/>
      <c r="C96" s="65" t="s">
        <v>5</v>
      </c>
      <c r="D96" s="66"/>
      <c r="F96" s="37"/>
      <c r="G96" s="37"/>
      <c r="H96" s="37"/>
      <c r="I96" s="37"/>
      <c r="J96" s="37"/>
    </row>
    <row r="97" spans="1:10" s="36" customFormat="1" ht="15.75">
      <c r="A97" s="37"/>
      <c r="B97" s="38"/>
      <c r="C97" s="67" t="s">
        <v>6</v>
      </c>
      <c r="D97" s="69">
        <v>409800</v>
      </c>
      <c r="F97" s="37"/>
      <c r="G97" s="37"/>
      <c r="H97" s="37"/>
      <c r="I97" s="37"/>
      <c r="J97" s="37"/>
    </row>
    <row r="98" spans="1:10" s="36" customFormat="1" ht="15.75">
      <c r="A98" s="37"/>
      <c r="B98" s="38"/>
      <c r="C98" s="67" t="s">
        <v>7</v>
      </c>
      <c r="D98" s="69">
        <v>108000</v>
      </c>
      <c r="F98" s="37"/>
      <c r="G98" s="37"/>
      <c r="H98" s="37"/>
      <c r="I98" s="37"/>
      <c r="J98" s="37"/>
    </row>
    <row r="99" spans="1:10" s="36" customFormat="1" ht="15.75">
      <c r="A99" s="37"/>
      <c r="B99" s="38"/>
      <c r="C99" s="67" t="s">
        <v>8</v>
      </c>
      <c r="D99" s="69">
        <v>0</v>
      </c>
      <c r="F99" s="37"/>
      <c r="G99" s="37"/>
      <c r="H99" s="37"/>
      <c r="I99" s="37"/>
      <c r="J99" s="37"/>
    </row>
    <row r="100" spans="1:10" s="36" customFormat="1" ht="15.75">
      <c r="A100" s="37"/>
      <c r="B100" s="38"/>
      <c r="C100" s="63"/>
      <c r="D100" s="66"/>
      <c r="F100" s="37"/>
      <c r="G100" s="37"/>
      <c r="H100" s="37"/>
      <c r="I100" s="37"/>
      <c r="J100" s="37"/>
    </row>
    <row r="101" spans="1:10" s="36" customFormat="1" ht="15.75">
      <c r="A101" s="37"/>
      <c r="B101" s="38"/>
      <c r="C101" s="63" t="s">
        <v>9</v>
      </c>
      <c r="D101" s="64">
        <f>+SUM(D102:D111)</f>
        <v>799300</v>
      </c>
      <c r="F101" s="37"/>
      <c r="G101" s="37"/>
      <c r="H101" s="37"/>
      <c r="I101" s="37"/>
      <c r="J101" s="37"/>
    </row>
    <row r="102" spans="1:10" s="36" customFormat="1" ht="15.75">
      <c r="A102" s="37"/>
      <c r="B102" s="38"/>
      <c r="C102" s="65" t="s">
        <v>5</v>
      </c>
      <c r="D102" s="66"/>
      <c r="F102" s="37"/>
      <c r="G102" s="37"/>
      <c r="H102" s="37"/>
      <c r="I102" s="37"/>
      <c r="J102" s="37"/>
    </row>
    <row r="103" spans="1:10" s="36" customFormat="1" ht="15.75">
      <c r="A103" s="37"/>
      <c r="B103" s="38"/>
      <c r="C103" s="70" t="s">
        <v>57</v>
      </c>
      <c r="D103" s="69">
        <v>160000</v>
      </c>
      <c r="F103" s="37"/>
      <c r="G103" s="37"/>
      <c r="H103" s="37"/>
      <c r="I103" s="37"/>
      <c r="J103" s="37"/>
    </row>
    <row r="104" spans="1:10" s="36" customFormat="1" ht="15.75">
      <c r="A104" s="37"/>
      <c r="B104" s="38"/>
      <c r="C104" s="70" t="s">
        <v>60</v>
      </c>
      <c r="D104" s="69">
        <v>39300</v>
      </c>
      <c r="F104" s="37"/>
      <c r="G104" s="37"/>
      <c r="H104" s="37"/>
      <c r="I104" s="37"/>
      <c r="J104" s="37"/>
    </row>
    <row r="105" spans="1:10" s="36" customFormat="1" ht="15.75">
      <c r="A105" s="37"/>
      <c r="B105" s="38"/>
      <c r="C105" s="70" t="s">
        <v>61</v>
      </c>
      <c r="D105" s="69">
        <v>600000</v>
      </c>
      <c r="F105" s="37"/>
      <c r="G105" s="37"/>
      <c r="H105" s="37"/>
      <c r="I105" s="37"/>
      <c r="J105" s="37"/>
    </row>
    <row r="106" spans="1:10" s="36" customFormat="1" ht="15.75" hidden="1">
      <c r="A106" s="37"/>
      <c r="B106" s="38"/>
      <c r="C106" s="70">
        <v>4</v>
      </c>
      <c r="D106" s="69"/>
      <c r="F106" s="37"/>
      <c r="G106" s="37"/>
      <c r="H106" s="37"/>
      <c r="I106" s="37"/>
      <c r="J106" s="37"/>
    </row>
    <row r="107" spans="1:10" s="36" customFormat="1" ht="15.75" hidden="1">
      <c r="A107" s="37"/>
      <c r="B107" s="38"/>
      <c r="C107" s="70">
        <v>5</v>
      </c>
      <c r="D107" s="69"/>
      <c r="F107" s="37"/>
      <c r="G107" s="37"/>
      <c r="H107" s="37"/>
      <c r="I107" s="37"/>
      <c r="J107" s="37"/>
    </row>
    <row r="108" spans="1:10" s="36" customFormat="1" ht="15.75" hidden="1">
      <c r="A108" s="37"/>
      <c r="B108" s="38"/>
      <c r="C108" s="70">
        <v>6</v>
      </c>
      <c r="D108" s="69"/>
      <c r="F108" s="37"/>
      <c r="G108" s="37"/>
      <c r="H108" s="37"/>
      <c r="I108" s="37"/>
      <c r="J108" s="37"/>
    </row>
    <row r="109" spans="1:10" s="36" customFormat="1" ht="15.75" hidden="1">
      <c r="A109" s="37"/>
      <c r="B109" s="38"/>
      <c r="C109" s="70">
        <v>7</v>
      </c>
      <c r="D109" s="69"/>
      <c r="F109" s="37"/>
      <c r="G109" s="37"/>
      <c r="H109" s="37"/>
      <c r="I109" s="37"/>
      <c r="J109" s="37"/>
    </row>
    <row r="110" spans="1:10" s="36" customFormat="1" ht="15.75" hidden="1">
      <c r="A110" s="37"/>
      <c r="B110" s="38"/>
      <c r="C110" s="70">
        <v>8</v>
      </c>
      <c r="D110" s="69"/>
      <c r="F110" s="37"/>
      <c r="G110" s="37"/>
      <c r="H110" s="37"/>
      <c r="I110" s="37"/>
      <c r="J110" s="37"/>
    </row>
    <row r="111" spans="1:10" s="36" customFormat="1" ht="15.75">
      <c r="A111" s="37"/>
      <c r="B111" s="38"/>
      <c r="C111" s="72"/>
      <c r="D111" s="73"/>
      <c r="F111" s="37"/>
      <c r="G111" s="37"/>
      <c r="H111" s="37"/>
      <c r="I111" s="37"/>
      <c r="J111" s="37"/>
    </row>
    <row r="112" spans="1:10" s="36" customFormat="1" ht="15.75">
      <c r="A112" s="37"/>
      <c r="B112" s="38"/>
      <c r="C112" s="63" t="s">
        <v>10</v>
      </c>
      <c r="D112" s="64">
        <f>+D95+D101</f>
        <v>1317100</v>
      </c>
      <c r="F112" s="37"/>
      <c r="G112" s="37"/>
      <c r="H112" s="37"/>
      <c r="I112" s="37"/>
      <c r="J112" s="37"/>
    </row>
    <row r="113" spans="1:10" s="36" customFormat="1" ht="15.75">
      <c r="A113" s="37"/>
      <c r="B113" s="38"/>
      <c r="C113" s="38"/>
      <c r="D113" s="39"/>
      <c r="F113" s="37"/>
      <c r="G113" s="37"/>
      <c r="H113" s="37"/>
      <c r="I113" s="37"/>
      <c r="J113" s="37"/>
    </row>
    <row r="114" spans="1:10" s="36" customFormat="1" ht="31.5" customHeight="1">
      <c r="A114" s="37"/>
      <c r="B114" s="38"/>
      <c r="C114" s="58" t="s">
        <v>80</v>
      </c>
      <c r="D114" s="103"/>
      <c r="F114" s="37"/>
      <c r="G114" s="37"/>
      <c r="H114" s="37"/>
      <c r="I114" s="37"/>
      <c r="J114" s="37"/>
    </row>
    <row r="115" spans="1:10" s="36" customFormat="1" ht="15.75">
      <c r="A115" s="37"/>
      <c r="B115" s="38"/>
      <c r="C115" s="60"/>
      <c r="D115" s="104"/>
      <c r="F115" s="37"/>
      <c r="G115" s="37"/>
      <c r="H115" s="37"/>
      <c r="I115" s="37"/>
      <c r="J115" s="37"/>
    </row>
    <row r="116" spans="1:10" s="36" customFormat="1" ht="31.5">
      <c r="A116" s="37"/>
      <c r="B116" s="38"/>
      <c r="C116" s="62" t="s">
        <v>3</v>
      </c>
      <c r="D116" s="44" t="s">
        <v>12</v>
      </c>
      <c r="F116" s="37"/>
      <c r="G116" s="37"/>
      <c r="H116" s="37"/>
      <c r="I116" s="37"/>
      <c r="J116" s="37"/>
    </row>
    <row r="117" spans="1:10" s="36" customFormat="1" ht="15.75">
      <c r="A117" s="37"/>
      <c r="B117" s="38"/>
      <c r="C117" s="63" t="s">
        <v>4</v>
      </c>
      <c r="D117" s="64">
        <f>+SUM(D119:D121)</f>
        <v>7043900</v>
      </c>
      <c r="F117" s="37"/>
      <c r="G117" s="37"/>
      <c r="H117" s="37"/>
      <c r="I117" s="37"/>
      <c r="J117" s="37"/>
    </row>
    <row r="118" spans="1:10" s="36" customFormat="1" ht="15.75">
      <c r="A118" s="37"/>
      <c r="B118" s="38"/>
      <c r="C118" s="65" t="s">
        <v>5</v>
      </c>
      <c r="D118" s="66"/>
      <c r="F118" s="37"/>
      <c r="G118" s="37"/>
      <c r="H118" s="37"/>
      <c r="I118" s="37"/>
      <c r="J118" s="37"/>
    </row>
    <row r="119" spans="1:10" s="36" customFormat="1" ht="15.75">
      <c r="A119" s="37"/>
      <c r="B119" s="38"/>
      <c r="C119" s="67" t="s">
        <v>6</v>
      </c>
      <c r="D119" s="69">
        <v>5424600</v>
      </c>
      <c r="F119" s="37"/>
      <c r="G119" s="37"/>
      <c r="H119" s="37"/>
      <c r="I119" s="37"/>
      <c r="J119" s="37"/>
    </row>
    <row r="120" spans="1:10" s="36" customFormat="1" ht="15.75">
      <c r="A120" s="37"/>
      <c r="B120" s="38"/>
      <c r="C120" s="67" t="s">
        <v>7</v>
      </c>
      <c r="D120" s="69">
        <v>1619300</v>
      </c>
      <c r="F120" s="37"/>
      <c r="G120" s="37"/>
      <c r="H120" s="37"/>
      <c r="I120" s="37"/>
      <c r="J120" s="37"/>
    </row>
    <row r="121" spans="1:10" s="36" customFormat="1" ht="15.75">
      <c r="A121" s="37"/>
      <c r="B121" s="38"/>
      <c r="C121" s="67" t="s">
        <v>8</v>
      </c>
      <c r="D121" s="69">
        <v>0</v>
      </c>
      <c r="F121" s="37"/>
      <c r="G121" s="37"/>
      <c r="H121" s="37"/>
      <c r="I121" s="37"/>
      <c r="J121" s="37"/>
    </row>
    <row r="122" spans="1:10" s="36" customFormat="1" ht="15.75">
      <c r="A122" s="37"/>
      <c r="B122" s="38"/>
      <c r="C122" s="63"/>
      <c r="D122" s="66"/>
      <c r="F122" s="37"/>
      <c r="G122" s="37"/>
      <c r="H122" s="37"/>
      <c r="I122" s="37"/>
      <c r="J122" s="37"/>
    </row>
    <row r="123" spans="1:10" s="36" customFormat="1" ht="15.75">
      <c r="A123" s="37"/>
      <c r="B123" s="38"/>
      <c r="C123" s="63" t="s">
        <v>9</v>
      </c>
      <c r="D123" s="64">
        <f>+SUM(D124:D133)</f>
        <v>0</v>
      </c>
      <c r="F123" s="37"/>
      <c r="G123" s="37"/>
      <c r="H123" s="37"/>
      <c r="I123" s="37"/>
      <c r="J123" s="37"/>
    </row>
    <row r="124" spans="1:10" s="36" customFormat="1" ht="15.75">
      <c r="A124" s="37"/>
      <c r="B124" s="38"/>
      <c r="C124" s="65" t="s">
        <v>5</v>
      </c>
      <c r="D124" s="66"/>
      <c r="F124" s="37"/>
      <c r="G124" s="37"/>
      <c r="H124" s="37"/>
      <c r="I124" s="37"/>
      <c r="J124" s="37"/>
    </row>
    <row r="125" spans="1:10" s="36" customFormat="1" ht="15.75">
      <c r="A125" s="37"/>
      <c r="B125" s="38"/>
      <c r="C125" s="70"/>
      <c r="D125" s="69"/>
      <c r="F125" s="37"/>
      <c r="G125" s="37"/>
      <c r="H125" s="37"/>
      <c r="I125" s="37"/>
      <c r="J125" s="37"/>
    </row>
    <row r="126" spans="1:10" s="36" customFormat="1" ht="15.75" hidden="1">
      <c r="A126" s="37"/>
      <c r="B126" s="38"/>
      <c r="C126" s="70">
        <v>2</v>
      </c>
      <c r="D126" s="69"/>
      <c r="F126" s="37"/>
      <c r="G126" s="37"/>
      <c r="H126" s="37"/>
      <c r="I126" s="37"/>
      <c r="J126" s="37"/>
    </row>
    <row r="127" spans="1:10" s="36" customFormat="1" ht="15.75" hidden="1">
      <c r="A127" s="37"/>
      <c r="B127" s="38"/>
      <c r="C127" s="70">
        <v>3</v>
      </c>
      <c r="D127" s="69"/>
      <c r="F127" s="37"/>
      <c r="G127" s="37"/>
      <c r="H127" s="37"/>
      <c r="I127" s="37"/>
      <c r="J127" s="37"/>
    </row>
    <row r="128" spans="1:10" s="36" customFormat="1" ht="15.75" hidden="1">
      <c r="A128" s="37"/>
      <c r="B128" s="38"/>
      <c r="C128" s="70">
        <v>4</v>
      </c>
      <c r="D128" s="69"/>
      <c r="F128" s="37"/>
      <c r="G128" s="37"/>
      <c r="H128" s="37"/>
      <c r="I128" s="37"/>
      <c r="J128" s="37"/>
    </row>
    <row r="129" spans="1:10" s="36" customFormat="1" ht="15.75" hidden="1">
      <c r="A129" s="37"/>
      <c r="B129" s="38"/>
      <c r="C129" s="70">
        <v>5</v>
      </c>
      <c r="D129" s="69"/>
      <c r="F129" s="37"/>
      <c r="G129" s="37"/>
      <c r="H129" s="37"/>
      <c r="I129" s="37"/>
      <c r="J129" s="37"/>
    </row>
    <row r="130" spans="1:10" s="36" customFormat="1" ht="15.75" hidden="1">
      <c r="A130" s="37"/>
      <c r="B130" s="38"/>
      <c r="C130" s="70">
        <v>6</v>
      </c>
      <c r="D130" s="69"/>
      <c r="F130" s="37"/>
      <c r="G130" s="37"/>
      <c r="H130" s="37"/>
      <c r="I130" s="37"/>
      <c r="J130" s="37"/>
    </row>
    <row r="131" spans="1:10" s="36" customFormat="1" ht="15.75" hidden="1">
      <c r="A131" s="37"/>
      <c r="B131" s="38"/>
      <c r="C131" s="70">
        <v>7</v>
      </c>
      <c r="D131" s="69"/>
      <c r="F131" s="37"/>
      <c r="G131" s="37"/>
      <c r="H131" s="37"/>
      <c r="I131" s="37"/>
      <c r="J131" s="37"/>
    </row>
    <row r="132" spans="1:10" s="36" customFormat="1" ht="15.75" hidden="1">
      <c r="A132" s="37"/>
      <c r="B132" s="38"/>
      <c r="C132" s="70">
        <v>8</v>
      </c>
      <c r="D132" s="69"/>
      <c r="F132" s="37"/>
      <c r="G132" s="37"/>
      <c r="H132" s="37"/>
      <c r="I132" s="37"/>
      <c r="J132" s="37"/>
    </row>
    <row r="133" spans="1:10" s="36" customFormat="1" ht="15.75">
      <c r="A133" s="37"/>
      <c r="B133" s="38"/>
      <c r="C133" s="72"/>
      <c r="D133" s="73"/>
      <c r="F133" s="37"/>
      <c r="G133" s="37"/>
      <c r="H133" s="37"/>
      <c r="I133" s="37"/>
      <c r="J133" s="37"/>
    </row>
    <row r="134" spans="1:10" s="36" customFormat="1" ht="15.75">
      <c r="A134" s="37"/>
      <c r="B134" s="38"/>
      <c r="C134" s="63" t="s">
        <v>10</v>
      </c>
      <c r="D134" s="64">
        <f>+D117+D123</f>
        <v>7043900</v>
      </c>
      <c r="F134" s="37"/>
      <c r="G134" s="37"/>
      <c r="H134" s="37"/>
      <c r="I134" s="37"/>
      <c r="J134" s="37"/>
    </row>
    <row r="135" spans="1:10" s="36" customFormat="1" ht="15.75">
      <c r="A135" s="37"/>
      <c r="B135" s="38"/>
      <c r="C135" s="38"/>
      <c r="D135" s="39"/>
      <c r="F135" s="37"/>
      <c r="G135" s="37"/>
      <c r="H135" s="37"/>
      <c r="I135" s="37"/>
      <c r="J135" s="37"/>
    </row>
    <row r="136" spans="1:10" s="36" customFormat="1" ht="31.5" customHeight="1">
      <c r="A136" s="37"/>
      <c r="B136" s="38"/>
      <c r="C136" s="58" t="s">
        <v>81</v>
      </c>
      <c r="D136" s="103"/>
      <c r="F136" s="37"/>
      <c r="G136" s="37"/>
      <c r="H136" s="37"/>
      <c r="I136" s="37"/>
      <c r="J136" s="37"/>
    </row>
    <row r="137" spans="1:10" s="36" customFormat="1" ht="15.75">
      <c r="A137" s="37"/>
      <c r="B137" s="38"/>
      <c r="C137" s="60"/>
      <c r="D137" s="104"/>
      <c r="F137" s="37"/>
      <c r="G137" s="37"/>
      <c r="H137" s="37"/>
      <c r="I137" s="37"/>
      <c r="J137" s="37"/>
    </row>
    <row r="138" spans="1:10" s="36" customFormat="1" ht="31.5">
      <c r="A138" s="37"/>
      <c r="B138" s="38"/>
      <c r="C138" s="62" t="s">
        <v>3</v>
      </c>
      <c r="D138" s="44" t="s">
        <v>12</v>
      </c>
      <c r="F138" s="37"/>
      <c r="G138" s="37"/>
      <c r="H138" s="37"/>
      <c r="I138" s="37"/>
      <c r="J138" s="37"/>
    </row>
    <row r="139" spans="1:10" s="36" customFormat="1" ht="15.75">
      <c r="A139" s="37"/>
      <c r="B139" s="38"/>
      <c r="C139" s="63" t="s">
        <v>4</v>
      </c>
      <c r="D139" s="64">
        <f>+SUM(D141:D143)</f>
        <v>16271000</v>
      </c>
      <c r="F139" s="37"/>
      <c r="G139" s="37"/>
      <c r="H139" s="37"/>
      <c r="I139" s="37"/>
      <c r="J139" s="37"/>
    </row>
    <row r="140" spans="1:10" s="36" customFormat="1" ht="15.75">
      <c r="A140" s="37"/>
      <c r="B140" s="38"/>
      <c r="C140" s="65" t="s">
        <v>5</v>
      </c>
      <c r="D140" s="66"/>
      <c r="F140" s="37"/>
      <c r="G140" s="37"/>
      <c r="H140" s="37"/>
      <c r="I140" s="37"/>
      <c r="J140" s="37"/>
    </row>
    <row r="141" spans="1:10" s="36" customFormat="1" ht="15.75">
      <c r="A141" s="37"/>
      <c r="B141" s="38"/>
      <c r="C141" s="67" t="s">
        <v>6</v>
      </c>
      <c r="D141" s="69">
        <v>3474800</v>
      </c>
      <c r="F141" s="37"/>
      <c r="G141" s="37"/>
      <c r="H141" s="37"/>
      <c r="I141" s="37"/>
      <c r="J141" s="37"/>
    </row>
    <row r="142" spans="1:10" s="36" customFormat="1" ht="15.75">
      <c r="A142" s="37"/>
      <c r="B142" s="38"/>
      <c r="C142" s="67" t="s">
        <v>7</v>
      </c>
      <c r="D142" s="69">
        <v>2796200</v>
      </c>
      <c r="F142" s="37"/>
      <c r="G142" s="37"/>
      <c r="H142" s="37"/>
      <c r="I142" s="37"/>
      <c r="J142" s="37"/>
    </row>
    <row r="143" spans="1:10" s="36" customFormat="1" ht="15.75">
      <c r="A143" s="37"/>
      <c r="B143" s="38"/>
      <c r="C143" s="67" t="s">
        <v>8</v>
      </c>
      <c r="D143" s="69">
        <v>10000000</v>
      </c>
      <c r="F143" s="37"/>
      <c r="G143" s="37"/>
      <c r="H143" s="37"/>
      <c r="I143" s="37"/>
      <c r="J143" s="37"/>
    </row>
    <row r="144" spans="1:10" s="36" customFormat="1" ht="15.75">
      <c r="A144" s="37"/>
      <c r="B144" s="38"/>
      <c r="C144" s="63"/>
      <c r="D144" s="66"/>
      <c r="F144" s="37"/>
      <c r="G144" s="37"/>
      <c r="H144" s="37"/>
      <c r="I144" s="37"/>
      <c r="J144" s="37"/>
    </row>
    <row r="145" spans="1:10" s="36" customFormat="1" ht="15.75">
      <c r="A145" s="37"/>
      <c r="B145" s="38"/>
      <c r="C145" s="63" t="s">
        <v>9</v>
      </c>
      <c r="D145" s="64">
        <f>+SUM(D146:D152)</f>
        <v>33342800</v>
      </c>
      <c r="F145" s="37"/>
      <c r="G145" s="37"/>
      <c r="H145" s="37"/>
      <c r="I145" s="37"/>
      <c r="J145" s="37"/>
    </row>
    <row r="146" spans="1:10" s="36" customFormat="1" ht="15.75">
      <c r="A146" s="37"/>
      <c r="B146" s="38"/>
      <c r="C146" s="65" t="s">
        <v>5</v>
      </c>
      <c r="D146" s="66"/>
      <c r="F146" s="37"/>
      <c r="G146" s="37"/>
      <c r="H146" s="37"/>
      <c r="I146" s="37"/>
      <c r="J146" s="37"/>
    </row>
    <row r="147" spans="1:10" s="36" customFormat="1" ht="15.75">
      <c r="A147" s="37"/>
      <c r="B147" s="38"/>
      <c r="C147" s="70" t="s">
        <v>60</v>
      </c>
      <c r="D147" s="69">
        <v>2847600</v>
      </c>
      <c r="F147" s="37"/>
      <c r="G147" s="37"/>
      <c r="H147" s="37"/>
      <c r="I147" s="37"/>
      <c r="J147" s="37"/>
    </row>
    <row r="148" spans="1:10" s="36" customFormat="1" ht="31.5">
      <c r="A148" s="37"/>
      <c r="B148" s="38"/>
      <c r="C148" s="70" t="s">
        <v>63</v>
      </c>
      <c r="D148" s="69">
        <v>2800000</v>
      </c>
      <c r="F148" s="37"/>
      <c r="G148" s="37"/>
      <c r="H148" s="37"/>
      <c r="I148" s="37"/>
      <c r="J148" s="37"/>
    </row>
    <row r="149" spans="1:10" s="36" customFormat="1" ht="15.75">
      <c r="A149" s="37"/>
      <c r="B149" s="38"/>
      <c r="C149" s="70" t="s">
        <v>61</v>
      </c>
      <c r="D149" s="69">
        <v>27526000</v>
      </c>
      <c r="F149" s="37"/>
      <c r="G149" s="37"/>
      <c r="H149" s="37"/>
      <c r="I149" s="37"/>
      <c r="J149" s="37"/>
    </row>
    <row r="150" spans="1:10" s="36" customFormat="1" ht="15.75">
      <c r="A150" s="37"/>
      <c r="B150" s="38"/>
      <c r="C150" s="70" t="s">
        <v>62</v>
      </c>
      <c r="D150" s="69">
        <v>169200</v>
      </c>
      <c r="F150" s="37"/>
      <c r="G150" s="37"/>
      <c r="H150" s="37"/>
      <c r="I150" s="37"/>
      <c r="J150" s="37"/>
    </row>
    <row r="151" spans="1:10" s="36" customFormat="1" ht="15.75">
      <c r="A151" s="37"/>
      <c r="B151" s="38"/>
      <c r="C151" s="70"/>
      <c r="D151" s="69"/>
      <c r="F151" s="37"/>
      <c r="G151" s="37"/>
      <c r="H151" s="37"/>
      <c r="I151" s="37"/>
      <c r="J151" s="37"/>
    </row>
    <row r="152" spans="1:10" s="36" customFormat="1" ht="15.75">
      <c r="A152" s="37"/>
      <c r="B152" s="38"/>
      <c r="C152" s="72"/>
      <c r="D152" s="73"/>
      <c r="F152" s="37"/>
      <c r="G152" s="37"/>
      <c r="H152" s="37"/>
      <c r="I152" s="37"/>
      <c r="J152" s="37"/>
    </row>
    <row r="153" spans="1:10" s="36" customFormat="1" ht="15.75">
      <c r="A153" s="37"/>
      <c r="B153" s="38"/>
      <c r="C153" s="63" t="s">
        <v>10</v>
      </c>
      <c r="D153" s="64">
        <f>+D139+D145</f>
        <v>49613800</v>
      </c>
      <c r="F153" s="37"/>
      <c r="G153" s="37"/>
      <c r="H153" s="37"/>
      <c r="I153" s="37"/>
      <c r="J153" s="37"/>
    </row>
    <row r="154" spans="1:10" s="36" customFormat="1" ht="15.75">
      <c r="A154" s="37"/>
      <c r="B154" s="38"/>
      <c r="C154" s="38"/>
      <c r="D154" s="39"/>
      <c r="F154" s="37"/>
      <c r="G154" s="37"/>
      <c r="H154" s="37"/>
      <c r="I154" s="37"/>
      <c r="J154" s="37"/>
    </row>
    <row r="155" spans="1:10" s="36" customFormat="1" ht="15.75">
      <c r="A155" s="37"/>
      <c r="B155" s="38"/>
      <c r="C155" s="58" t="s">
        <v>82</v>
      </c>
      <c r="D155" s="103"/>
      <c r="F155" s="37"/>
      <c r="G155" s="37"/>
      <c r="H155" s="37"/>
      <c r="I155" s="37"/>
      <c r="J155" s="37"/>
    </row>
    <row r="156" spans="1:10" s="36" customFormat="1" ht="15.75">
      <c r="A156" s="37"/>
      <c r="B156" s="38"/>
      <c r="C156" s="60"/>
      <c r="D156" s="104"/>
      <c r="F156" s="37"/>
      <c r="G156" s="37"/>
      <c r="H156" s="37"/>
      <c r="I156" s="37"/>
      <c r="J156" s="37"/>
    </row>
    <row r="157" spans="1:10" s="36" customFormat="1" ht="31.5">
      <c r="A157" s="37"/>
      <c r="B157" s="38"/>
      <c r="C157" s="78" t="s">
        <v>3</v>
      </c>
      <c r="D157" s="79" t="s">
        <v>12</v>
      </c>
      <c r="F157" s="37"/>
      <c r="G157" s="37"/>
      <c r="H157" s="37"/>
      <c r="I157" s="37"/>
      <c r="J157" s="37"/>
    </row>
    <row r="158" spans="1:10" s="36" customFormat="1" ht="15.75">
      <c r="A158" s="37"/>
      <c r="B158" s="38"/>
      <c r="C158" s="63" t="s">
        <v>4</v>
      </c>
      <c r="D158" s="64">
        <f>+SUM(D160:D162)</f>
        <v>134973900</v>
      </c>
      <c r="F158" s="37"/>
      <c r="G158" s="37"/>
      <c r="H158" s="37"/>
      <c r="I158" s="37"/>
      <c r="J158" s="37"/>
    </row>
    <row r="159" spans="1:10" s="36" customFormat="1" ht="15.75">
      <c r="A159" s="37"/>
      <c r="B159" s="38"/>
      <c r="C159" s="65" t="s">
        <v>5</v>
      </c>
      <c r="D159" s="66"/>
      <c r="F159" s="37"/>
      <c r="G159" s="37"/>
      <c r="H159" s="37"/>
      <c r="I159" s="37"/>
      <c r="J159" s="37"/>
    </row>
    <row r="160" spans="1:10" s="36" customFormat="1" ht="15.75">
      <c r="A160" s="37"/>
      <c r="B160" s="38"/>
      <c r="C160" s="67" t="s">
        <v>6</v>
      </c>
      <c r="D160" s="69">
        <v>110722800</v>
      </c>
      <c r="F160" s="37"/>
      <c r="G160" s="37"/>
      <c r="H160" s="37"/>
      <c r="I160" s="37"/>
      <c r="J160" s="37"/>
    </row>
    <row r="161" spans="1:10" s="36" customFormat="1" ht="15.75">
      <c r="A161" s="37"/>
      <c r="B161" s="38"/>
      <c r="C161" s="67" t="s">
        <v>7</v>
      </c>
      <c r="D161" s="69">
        <v>19251100</v>
      </c>
      <c r="F161" s="37"/>
      <c r="G161" s="37"/>
      <c r="H161" s="37"/>
      <c r="I161" s="37"/>
      <c r="J161" s="37"/>
    </row>
    <row r="162" spans="1:10" s="36" customFormat="1" ht="15.75">
      <c r="A162" s="37"/>
      <c r="B162" s="38"/>
      <c r="C162" s="67" t="s">
        <v>8</v>
      </c>
      <c r="D162" s="69">
        <v>5000000</v>
      </c>
      <c r="F162" s="37"/>
      <c r="G162" s="37"/>
      <c r="H162" s="37"/>
      <c r="I162" s="37"/>
      <c r="J162" s="37"/>
    </row>
    <row r="163" spans="1:10" s="36" customFormat="1" ht="15.75">
      <c r="A163" s="37"/>
      <c r="B163" s="38"/>
      <c r="C163" s="63"/>
      <c r="D163" s="66"/>
      <c r="F163" s="37"/>
      <c r="G163" s="37"/>
      <c r="H163" s="37"/>
      <c r="I163" s="37"/>
      <c r="J163" s="37"/>
    </row>
    <row r="164" spans="1:10" s="36" customFormat="1" ht="15.75">
      <c r="A164" s="37"/>
      <c r="B164" s="38"/>
      <c r="C164" s="63" t="s">
        <v>9</v>
      </c>
      <c r="D164" s="64">
        <f>+SUM(D165:D174)</f>
        <v>16056100</v>
      </c>
      <c r="F164" s="37"/>
      <c r="G164" s="37"/>
      <c r="H164" s="37"/>
      <c r="I164" s="37"/>
      <c r="J164" s="37"/>
    </row>
    <row r="165" spans="1:10" s="36" customFormat="1" ht="15.75">
      <c r="A165" s="37"/>
      <c r="B165" s="38"/>
      <c r="C165" s="65" t="s">
        <v>5</v>
      </c>
      <c r="D165" s="66"/>
      <c r="F165" s="37"/>
      <c r="G165" s="37"/>
      <c r="H165" s="37"/>
      <c r="I165" s="37"/>
      <c r="J165" s="37"/>
    </row>
    <row r="166" spans="1:10" s="36" customFormat="1" ht="15.75">
      <c r="A166" s="37"/>
      <c r="B166" s="38"/>
      <c r="C166" s="70" t="s">
        <v>64</v>
      </c>
      <c r="D166" s="69">
        <v>56100</v>
      </c>
      <c r="F166" s="37"/>
      <c r="G166" s="37"/>
      <c r="H166" s="37"/>
      <c r="I166" s="37"/>
      <c r="J166" s="37"/>
    </row>
    <row r="167" spans="1:10" s="36" customFormat="1" ht="26.25" customHeight="1">
      <c r="A167" s="37"/>
      <c r="B167" s="38"/>
      <c r="C167" s="70" t="s">
        <v>61</v>
      </c>
      <c r="D167" s="69">
        <v>16000000</v>
      </c>
      <c r="F167" s="37"/>
      <c r="G167" s="37"/>
      <c r="H167" s="37"/>
      <c r="I167" s="37"/>
      <c r="J167" s="37"/>
    </row>
    <row r="168" spans="1:10" s="36" customFormat="1" ht="15.75" hidden="1">
      <c r="A168" s="37"/>
      <c r="B168" s="38"/>
      <c r="C168" s="70"/>
      <c r="D168" s="69"/>
      <c r="F168" s="37"/>
      <c r="G168" s="37"/>
      <c r="H168" s="37"/>
      <c r="I168" s="37"/>
      <c r="J168" s="37"/>
    </row>
    <row r="169" spans="1:10" s="36" customFormat="1" ht="15.75" hidden="1">
      <c r="A169" s="37"/>
      <c r="B169" s="38"/>
      <c r="C169" s="70">
        <v>4</v>
      </c>
      <c r="D169" s="69"/>
      <c r="F169" s="37"/>
      <c r="G169" s="37"/>
      <c r="H169" s="37"/>
      <c r="I169" s="37"/>
      <c r="J169" s="37"/>
    </row>
    <row r="170" spans="1:10" s="36" customFormat="1" ht="15.75" hidden="1">
      <c r="A170" s="37"/>
      <c r="B170" s="38"/>
      <c r="C170" s="70">
        <v>5</v>
      </c>
      <c r="D170" s="69"/>
      <c r="F170" s="37"/>
      <c r="G170" s="37"/>
      <c r="H170" s="37"/>
      <c r="I170" s="37"/>
      <c r="J170" s="37"/>
    </row>
    <row r="171" spans="1:10" s="36" customFormat="1" ht="15.75" hidden="1">
      <c r="A171" s="37"/>
      <c r="B171" s="38"/>
      <c r="C171" s="70">
        <v>6</v>
      </c>
      <c r="D171" s="69"/>
      <c r="F171" s="37"/>
      <c r="G171" s="37"/>
      <c r="H171" s="37"/>
      <c r="I171" s="37"/>
      <c r="J171" s="37"/>
    </row>
    <row r="172" spans="1:10" s="36" customFormat="1" ht="15.75" hidden="1">
      <c r="A172" s="37"/>
      <c r="B172" s="38"/>
      <c r="C172" s="70">
        <v>7</v>
      </c>
      <c r="D172" s="69"/>
      <c r="F172" s="37"/>
      <c r="G172" s="37"/>
      <c r="H172" s="37"/>
      <c r="I172" s="37"/>
      <c r="J172" s="37"/>
    </row>
    <row r="173" spans="1:10" s="36" customFormat="1" ht="15.75" hidden="1">
      <c r="A173" s="37"/>
      <c r="B173" s="38"/>
      <c r="C173" s="70">
        <v>8</v>
      </c>
      <c r="D173" s="69"/>
      <c r="F173" s="37"/>
      <c r="G173" s="37"/>
      <c r="H173" s="37"/>
      <c r="I173" s="37"/>
      <c r="J173" s="37"/>
    </row>
    <row r="174" spans="1:10" s="36" customFormat="1" ht="15.75">
      <c r="A174" s="37"/>
      <c r="B174" s="38"/>
      <c r="C174" s="72"/>
      <c r="D174" s="73"/>
      <c r="F174" s="37"/>
      <c r="G174" s="37"/>
      <c r="H174" s="37"/>
      <c r="I174" s="37"/>
      <c r="J174" s="37"/>
    </row>
    <row r="175" spans="1:10" s="36" customFormat="1" ht="15.75">
      <c r="A175" s="37"/>
      <c r="B175" s="38"/>
      <c r="C175" s="63" t="s">
        <v>10</v>
      </c>
      <c r="D175" s="64">
        <f>+D158+D164</f>
        <v>151030000</v>
      </c>
      <c r="F175" s="37"/>
      <c r="G175" s="37"/>
      <c r="H175" s="37"/>
      <c r="I175" s="37"/>
      <c r="J175" s="37"/>
    </row>
    <row r="176" spans="1:10" s="36" customFormat="1" ht="15.75">
      <c r="A176" s="37"/>
      <c r="B176" s="38"/>
      <c r="C176" s="38"/>
      <c r="D176" s="39"/>
      <c r="F176" s="37"/>
      <c r="G176" s="37"/>
      <c r="H176" s="37"/>
      <c r="I176" s="37"/>
      <c r="J176" s="37"/>
    </row>
    <row r="177" spans="1:10" s="36" customFormat="1" ht="15.75">
      <c r="A177" s="37"/>
      <c r="B177" s="38"/>
      <c r="C177" s="58" t="s">
        <v>83</v>
      </c>
      <c r="D177" s="103"/>
      <c r="F177" s="37"/>
      <c r="G177" s="37"/>
      <c r="H177" s="37"/>
      <c r="I177" s="37"/>
      <c r="J177" s="37"/>
    </row>
    <row r="178" spans="1:10" s="36" customFormat="1" ht="15.75">
      <c r="A178" s="37"/>
      <c r="B178" s="38"/>
      <c r="C178" s="60"/>
      <c r="D178" s="104"/>
      <c r="F178" s="37"/>
      <c r="G178" s="37"/>
      <c r="H178" s="37"/>
      <c r="I178" s="37"/>
      <c r="J178" s="37"/>
    </row>
    <row r="179" spans="1:10" s="36" customFormat="1" ht="31.5">
      <c r="A179" s="37"/>
      <c r="B179" s="38"/>
      <c r="C179" s="78" t="s">
        <v>3</v>
      </c>
      <c r="D179" s="79" t="s">
        <v>12</v>
      </c>
      <c r="F179" s="37"/>
      <c r="G179" s="37"/>
      <c r="H179" s="37"/>
      <c r="I179" s="37"/>
      <c r="J179" s="37"/>
    </row>
    <row r="180" spans="1:10" s="36" customFormat="1" ht="15.75">
      <c r="A180" s="37"/>
      <c r="B180" s="38"/>
      <c r="C180" s="63" t="s">
        <v>4</v>
      </c>
      <c r="D180" s="64">
        <f>+SUM(D182:D184)</f>
        <v>23533900</v>
      </c>
      <c r="F180" s="37"/>
      <c r="G180" s="37"/>
      <c r="H180" s="37"/>
      <c r="I180" s="37"/>
      <c r="J180" s="37"/>
    </row>
    <row r="181" spans="1:10" s="36" customFormat="1" ht="15.75">
      <c r="A181" s="37"/>
      <c r="B181" s="38"/>
      <c r="C181" s="65" t="s">
        <v>5</v>
      </c>
      <c r="D181" s="66"/>
      <c r="F181" s="37"/>
      <c r="G181" s="37"/>
      <c r="H181" s="37"/>
      <c r="I181" s="37"/>
      <c r="J181" s="37"/>
    </row>
    <row r="182" spans="1:10" s="36" customFormat="1" ht="15.75">
      <c r="A182" s="37"/>
      <c r="B182" s="38"/>
      <c r="C182" s="67" t="s">
        <v>6</v>
      </c>
      <c r="D182" s="69">
        <v>14234500</v>
      </c>
      <c r="F182" s="37"/>
      <c r="G182" s="37"/>
      <c r="H182" s="37"/>
      <c r="I182" s="37"/>
      <c r="J182" s="37"/>
    </row>
    <row r="183" spans="1:10" s="36" customFormat="1" ht="15.75">
      <c r="A183" s="37"/>
      <c r="B183" s="38"/>
      <c r="C183" s="67" t="s">
        <v>7</v>
      </c>
      <c r="D183" s="69">
        <v>9299400</v>
      </c>
      <c r="F183" s="37"/>
      <c r="G183" s="37"/>
      <c r="H183" s="37"/>
      <c r="I183" s="37"/>
      <c r="J183" s="37"/>
    </row>
    <row r="184" spans="1:10" s="36" customFormat="1" ht="15.75">
      <c r="A184" s="37"/>
      <c r="B184" s="38"/>
      <c r="C184" s="67" t="s">
        <v>8</v>
      </c>
      <c r="D184" s="69">
        <v>0</v>
      </c>
      <c r="F184" s="37"/>
      <c r="G184" s="37"/>
      <c r="H184" s="37"/>
      <c r="I184" s="37"/>
      <c r="J184" s="37"/>
    </row>
    <row r="185" spans="1:10" s="36" customFormat="1" ht="15.75">
      <c r="A185" s="37"/>
      <c r="B185" s="38"/>
      <c r="C185" s="63"/>
      <c r="D185" s="66"/>
      <c r="F185" s="37"/>
      <c r="G185" s="37"/>
      <c r="H185" s="37"/>
      <c r="I185" s="37"/>
      <c r="J185" s="37"/>
    </row>
    <row r="186" spans="1:10" s="36" customFormat="1" ht="15.75">
      <c r="A186" s="37"/>
      <c r="B186" s="38"/>
      <c r="C186" s="63" t="s">
        <v>9</v>
      </c>
      <c r="D186" s="64">
        <f>+SUM(D187:D196)</f>
        <v>27000000</v>
      </c>
      <c r="F186" s="37"/>
      <c r="G186" s="37"/>
      <c r="H186" s="37"/>
      <c r="I186" s="37"/>
      <c r="J186" s="37"/>
    </row>
    <row r="187" spans="1:10" s="36" customFormat="1" ht="15.75">
      <c r="A187" s="37"/>
      <c r="B187" s="38"/>
      <c r="C187" s="65" t="s">
        <v>5</v>
      </c>
      <c r="D187" s="66"/>
      <c r="F187" s="37"/>
      <c r="G187" s="37"/>
      <c r="H187" s="37"/>
      <c r="I187" s="37"/>
      <c r="J187" s="37"/>
    </row>
    <row r="188" spans="1:10" s="36" customFormat="1" ht="15.75">
      <c r="A188" s="37"/>
      <c r="B188" s="38"/>
      <c r="C188" s="70" t="s">
        <v>65</v>
      </c>
      <c r="D188" s="69">
        <v>27000000</v>
      </c>
      <c r="F188" s="37"/>
      <c r="G188" s="37"/>
      <c r="H188" s="37"/>
      <c r="I188" s="37"/>
      <c r="J188" s="37"/>
    </row>
    <row r="189" spans="1:10" s="36" customFormat="1" ht="15.75" hidden="1">
      <c r="A189" s="37"/>
      <c r="B189" s="38"/>
      <c r="C189" s="70">
        <v>2</v>
      </c>
      <c r="D189" s="69"/>
      <c r="F189" s="37"/>
      <c r="G189" s="37"/>
      <c r="H189" s="37"/>
      <c r="I189" s="37"/>
      <c r="J189" s="37"/>
    </row>
    <row r="190" spans="1:10" s="36" customFormat="1" ht="15.75" hidden="1">
      <c r="A190" s="37"/>
      <c r="B190" s="38"/>
      <c r="C190" s="70">
        <v>3</v>
      </c>
      <c r="D190" s="69"/>
      <c r="F190" s="37"/>
      <c r="G190" s="37"/>
      <c r="H190" s="37"/>
      <c r="I190" s="37"/>
      <c r="J190" s="37"/>
    </row>
    <row r="191" spans="1:10" s="36" customFormat="1" ht="15.75" hidden="1">
      <c r="A191" s="37"/>
      <c r="B191" s="38"/>
      <c r="C191" s="70">
        <v>4</v>
      </c>
      <c r="D191" s="69"/>
      <c r="F191" s="37"/>
      <c r="G191" s="37"/>
      <c r="H191" s="37"/>
      <c r="I191" s="37"/>
      <c r="J191" s="37"/>
    </row>
    <row r="192" spans="1:10" s="36" customFormat="1" ht="15.75" hidden="1">
      <c r="A192" s="37"/>
      <c r="B192" s="38"/>
      <c r="C192" s="70">
        <v>5</v>
      </c>
      <c r="D192" s="69"/>
      <c r="F192" s="37"/>
      <c r="G192" s="37"/>
      <c r="H192" s="37"/>
      <c r="I192" s="37"/>
      <c r="J192" s="37"/>
    </row>
    <row r="193" spans="1:10" s="36" customFormat="1" ht="15.75" hidden="1">
      <c r="A193" s="37"/>
      <c r="B193" s="38"/>
      <c r="C193" s="70">
        <v>6</v>
      </c>
      <c r="D193" s="69"/>
      <c r="F193" s="37"/>
      <c r="G193" s="37"/>
      <c r="H193" s="37"/>
      <c r="I193" s="37"/>
      <c r="J193" s="37"/>
    </row>
    <row r="194" spans="1:10" s="36" customFormat="1" ht="15.75" hidden="1">
      <c r="A194" s="37"/>
      <c r="B194" s="38"/>
      <c r="C194" s="70">
        <v>7</v>
      </c>
      <c r="D194" s="69"/>
      <c r="F194" s="37"/>
      <c r="G194" s="37"/>
      <c r="H194" s="37"/>
      <c r="I194" s="37"/>
      <c r="J194" s="37"/>
    </row>
    <row r="195" spans="1:10" s="36" customFormat="1" ht="15.75" hidden="1">
      <c r="A195" s="37"/>
      <c r="B195" s="38"/>
      <c r="C195" s="70">
        <v>8</v>
      </c>
      <c r="D195" s="69"/>
      <c r="F195" s="37"/>
      <c r="G195" s="37"/>
      <c r="H195" s="37"/>
      <c r="I195" s="37"/>
      <c r="J195" s="37"/>
    </row>
    <row r="196" spans="1:10" s="36" customFormat="1" ht="15.75">
      <c r="A196" s="37"/>
      <c r="B196" s="38"/>
      <c r="C196" s="72"/>
      <c r="D196" s="73"/>
      <c r="F196" s="37"/>
      <c r="G196" s="37"/>
      <c r="H196" s="37"/>
      <c r="I196" s="37"/>
      <c r="J196" s="37"/>
    </row>
    <row r="197" spans="1:10" s="36" customFormat="1" ht="15.75">
      <c r="A197" s="37"/>
      <c r="B197" s="38"/>
      <c r="C197" s="63" t="s">
        <v>10</v>
      </c>
      <c r="D197" s="64">
        <f>+D180+D186</f>
        <v>50533900</v>
      </c>
      <c r="F197" s="37"/>
      <c r="G197" s="37"/>
      <c r="H197" s="37"/>
      <c r="I197" s="37"/>
      <c r="J197" s="37"/>
    </row>
    <row r="198" spans="1:10" s="36" customFormat="1" ht="15.75">
      <c r="A198" s="37"/>
      <c r="B198" s="38"/>
      <c r="C198" s="38"/>
      <c r="D198" s="39"/>
      <c r="F198" s="37"/>
      <c r="G198" s="37"/>
      <c r="H198" s="37"/>
      <c r="I198" s="37"/>
      <c r="J198" s="37"/>
    </row>
    <row r="199" spans="1:10" s="36" customFormat="1" ht="15.75">
      <c r="A199" s="37"/>
      <c r="B199" s="38"/>
      <c r="C199" s="58" t="s">
        <v>84</v>
      </c>
      <c r="D199" s="103"/>
      <c r="F199" s="37"/>
      <c r="G199" s="37"/>
      <c r="H199" s="37"/>
      <c r="I199" s="37"/>
      <c r="J199" s="37"/>
    </row>
    <row r="200" spans="1:10" s="36" customFormat="1" ht="15.75">
      <c r="A200" s="37"/>
      <c r="B200" s="38"/>
      <c r="C200" s="60"/>
      <c r="D200" s="104"/>
      <c r="F200" s="37"/>
      <c r="G200" s="37"/>
      <c r="H200" s="37"/>
      <c r="I200" s="37"/>
      <c r="J200" s="37"/>
    </row>
    <row r="201" spans="1:10" s="36" customFormat="1" ht="31.5">
      <c r="A201" s="37"/>
      <c r="B201" s="38"/>
      <c r="C201" s="78" t="s">
        <v>3</v>
      </c>
      <c r="D201" s="79" t="s">
        <v>12</v>
      </c>
      <c r="F201" s="37"/>
      <c r="G201" s="37"/>
      <c r="H201" s="37"/>
      <c r="I201" s="37"/>
      <c r="J201" s="37"/>
    </row>
    <row r="202" spans="1:10" s="36" customFormat="1" ht="15.75">
      <c r="A202" s="37"/>
      <c r="B202" s="38"/>
      <c r="C202" s="63" t="s">
        <v>4</v>
      </c>
      <c r="D202" s="64">
        <f>+SUM(D204:D206)</f>
        <v>9835300</v>
      </c>
      <c r="F202" s="37"/>
      <c r="G202" s="37"/>
      <c r="H202" s="37"/>
      <c r="I202" s="37"/>
      <c r="J202" s="37"/>
    </row>
    <row r="203" spans="1:10" s="36" customFormat="1" ht="15.75">
      <c r="A203" s="37"/>
      <c r="B203" s="38"/>
      <c r="C203" s="65" t="s">
        <v>5</v>
      </c>
      <c r="D203" s="66"/>
      <c r="F203" s="37"/>
      <c r="G203" s="37"/>
      <c r="H203" s="37"/>
      <c r="I203" s="37"/>
      <c r="J203" s="37"/>
    </row>
    <row r="204" spans="1:10" s="36" customFormat="1" ht="15.75">
      <c r="A204" s="37"/>
      <c r="B204" s="38"/>
      <c r="C204" s="67" t="s">
        <v>6</v>
      </c>
      <c r="D204" s="69">
        <v>5466000</v>
      </c>
      <c r="F204" s="37"/>
      <c r="G204" s="37"/>
      <c r="H204" s="37"/>
      <c r="I204" s="37"/>
      <c r="J204" s="37"/>
    </row>
    <row r="205" spans="1:10" s="36" customFormat="1" ht="15.75">
      <c r="A205" s="37"/>
      <c r="B205" s="38"/>
      <c r="C205" s="67" t="s">
        <v>7</v>
      </c>
      <c r="D205" s="69">
        <v>4369300</v>
      </c>
      <c r="F205" s="37"/>
      <c r="G205" s="37"/>
      <c r="H205" s="37"/>
      <c r="I205" s="37"/>
      <c r="J205" s="37"/>
    </row>
    <row r="206" spans="1:10" s="36" customFormat="1" ht="15.75">
      <c r="A206" s="37"/>
      <c r="B206" s="38"/>
      <c r="C206" s="67" t="s">
        <v>8</v>
      </c>
      <c r="D206" s="69">
        <v>0</v>
      </c>
      <c r="F206" s="37"/>
      <c r="G206" s="37"/>
      <c r="H206" s="37"/>
      <c r="I206" s="37"/>
      <c r="J206" s="37"/>
    </row>
    <row r="207" spans="1:10" s="36" customFormat="1" ht="15.75">
      <c r="A207" s="37"/>
      <c r="B207" s="38"/>
      <c r="C207" s="63"/>
      <c r="D207" s="66"/>
      <c r="F207" s="37"/>
      <c r="G207" s="37"/>
      <c r="H207" s="37"/>
      <c r="I207" s="37"/>
      <c r="J207" s="37"/>
    </row>
    <row r="208" spans="1:10" s="36" customFormat="1" ht="15.75">
      <c r="A208" s="37"/>
      <c r="B208" s="38"/>
      <c r="C208" s="63" t="s">
        <v>9</v>
      </c>
      <c r="D208" s="64">
        <f>+SUM(D209:D218)</f>
        <v>10070000</v>
      </c>
      <c r="F208" s="37"/>
      <c r="G208" s="37"/>
      <c r="H208" s="37"/>
      <c r="I208" s="37"/>
      <c r="J208" s="37"/>
    </row>
    <row r="209" spans="1:10" s="36" customFormat="1" ht="15.75">
      <c r="A209" s="37"/>
      <c r="B209" s="38"/>
      <c r="C209" s="65" t="s">
        <v>5</v>
      </c>
      <c r="D209" s="66"/>
      <c r="F209" s="37"/>
      <c r="G209" s="37"/>
      <c r="H209" s="37"/>
      <c r="I209" s="37"/>
      <c r="J209" s="37"/>
    </row>
    <row r="210" spans="1:10" s="36" customFormat="1" ht="15.75">
      <c r="A210" s="37"/>
      <c r="B210" s="38"/>
      <c r="C210" s="70" t="s">
        <v>60</v>
      </c>
      <c r="D210" s="69">
        <v>8070000</v>
      </c>
      <c r="F210" s="37"/>
      <c r="G210" s="37"/>
      <c r="H210" s="37"/>
      <c r="I210" s="37"/>
      <c r="J210" s="37"/>
    </row>
    <row r="211" spans="1:10" s="36" customFormat="1" ht="15.75">
      <c r="A211" s="37"/>
      <c r="B211" s="38"/>
      <c r="C211" s="70" t="s">
        <v>61</v>
      </c>
      <c r="D211" s="69">
        <v>2000000</v>
      </c>
      <c r="F211" s="37"/>
      <c r="G211" s="37"/>
      <c r="H211" s="37"/>
      <c r="I211" s="37"/>
      <c r="J211" s="37"/>
    </row>
    <row r="212" spans="1:10" s="36" customFormat="1" ht="15.75" hidden="1">
      <c r="A212" s="37"/>
      <c r="B212" s="38"/>
      <c r="C212" s="70">
        <v>3</v>
      </c>
      <c r="D212" s="69"/>
      <c r="F212" s="37"/>
      <c r="G212" s="37"/>
      <c r="H212" s="37"/>
      <c r="I212" s="37"/>
      <c r="J212" s="37"/>
    </row>
    <row r="213" spans="1:10" s="36" customFormat="1" ht="15.75" hidden="1">
      <c r="A213" s="37"/>
      <c r="B213" s="38"/>
      <c r="C213" s="70">
        <v>4</v>
      </c>
      <c r="D213" s="69"/>
      <c r="F213" s="37"/>
      <c r="G213" s="37"/>
      <c r="H213" s="37"/>
      <c r="I213" s="37"/>
      <c r="J213" s="37"/>
    </row>
    <row r="214" spans="1:10" s="36" customFormat="1" ht="15.75" hidden="1">
      <c r="A214" s="37"/>
      <c r="B214" s="38"/>
      <c r="C214" s="70">
        <v>5</v>
      </c>
      <c r="D214" s="69"/>
      <c r="F214" s="37"/>
      <c r="G214" s="37"/>
      <c r="H214" s="37"/>
      <c r="I214" s="37"/>
      <c r="J214" s="37"/>
    </row>
    <row r="215" spans="1:10" s="36" customFormat="1" ht="15.75" hidden="1">
      <c r="A215" s="37"/>
      <c r="B215" s="38"/>
      <c r="C215" s="70">
        <v>6</v>
      </c>
      <c r="D215" s="69"/>
      <c r="F215" s="37"/>
      <c r="G215" s="37"/>
      <c r="H215" s="37"/>
      <c r="I215" s="37"/>
      <c r="J215" s="37"/>
    </row>
    <row r="216" spans="1:10" s="36" customFormat="1" ht="15.75" hidden="1">
      <c r="A216" s="37"/>
      <c r="B216" s="38"/>
      <c r="C216" s="70">
        <v>7</v>
      </c>
      <c r="D216" s="69"/>
      <c r="F216" s="37"/>
      <c r="G216" s="37"/>
      <c r="H216" s="37"/>
      <c r="I216" s="37"/>
      <c r="J216" s="37"/>
    </row>
    <row r="217" spans="1:10" s="36" customFormat="1" ht="15.75" hidden="1">
      <c r="A217" s="37"/>
      <c r="B217" s="38"/>
      <c r="C217" s="70">
        <v>8</v>
      </c>
      <c r="D217" s="69"/>
      <c r="F217" s="37"/>
      <c r="G217" s="37"/>
      <c r="H217" s="37"/>
      <c r="I217" s="37"/>
      <c r="J217" s="37"/>
    </row>
    <row r="218" spans="1:10" s="36" customFormat="1" ht="15.75">
      <c r="A218" s="37"/>
      <c r="B218" s="38"/>
      <c r="C218" s="72"/>
      <c r="D218" s="73"/>
      <c r="F218" s="37"/>
      <c r="G218" s="37"/>
      <c r="H218" s="37"/>
      <c r="I218" s="37"/>
      <c r="J218" s="37"/>
    </row>
    <row r="219" spans="1:10" s="36" customFormat="1" ht="15.75">
      <c r="A219" s="37"/>
      <c r="B219" s="38"/>
      <c r="C219" s="63" t="s">
        <v>10</v>
      </c>
      <c r="D219" s="64">
        <f>+D202+D208</f>
        <v>19905300</v>
      </c>
      <c r="F219" s="37"/>
      <c r="G219" s="37"/>
      <c r="H219" s="37"/>
      <c r="I219" s="37"/>
      <c r="J219" s="37"/>
    </row>
    <row r="220" spans="1:10" s="36" customFormat="1" ht="15.75">
      <c r="A220" s="37"/>
      <c r="B220" s="38"/>
      <c r="C220" s="38"/>
      <c r="D220" s="39"/>
      <c r="F220" s="37"/>
      <c r="G220" s="37"/>
      <c r="H220" s="37"/>
      <c r="I220" s="37"/>
      <c r="J220" s="37"/>
    </row>
    <row r="221" spans="1:10" s="36" customFormat="1" ht="31.5" customHeight="1">
      <c r="A221" s="37"/>
      <c r="B221" s="38"/>
      <c r="C221" s="58" t="s">
        <v>85</v>
      </c>
      <c r="D221" s="103"/>
      <c r="F221" s="37"/>
      <c r="G221" s="37"/>
      <c r="H221" s="37"/>
      <c r="I221" s="37"/>
      <c r="J221" s="37"/>
    </row>
    <row r="222" spans="1:10" s="36" customFormat="1" ht="15.75">
      <c r="A222" s="37"/>
      <c r="B222" s="38"/>
      <c r="C222" s="60"/>
      <c r="D222" s="104"/>
      <c r="F222" s="37"/>
      <c r="G222" s="37"/>
      <c r="H222" s="37"/>
      <c r="I222" s="37"/>
      <c r="J222" s="37"/>
    </row>
    <row r="223" spans="1:10" s="36" customFormat="1" ht="31.5">
      <c r="A223" s="37"/>
      <c r="B223" s="38"/>
      <c r="C223" s="78" t="s">
        <v>3</v>
      </c>
      <c r="D223" s="79" t="s">
        <v>12</v>
      </c>
      <c r="F223" s="37"/>
      <c r="G223" s="37"/>
      <c r="H223" s="37"/>
      <c r="I223" s="37"/>
      <c r="J223" s="37"/>
    </row>
    <row r="224" spans="1:10" s="36" customFormat="1" ht="15.75">
      <c r="A224" s="37"/>
      <c r="B224" s="38"/>
      <c r="C224" s="63" t="s">
        <v>4</v>
      </c>
      <c r="D224" s="64">
        <f>+SUM(D226:D228)</f>
        <v>22045900</v>
      </c>
      <c r="F224" s="37"/>
      <c r="G224" s="37"/>
      <c r="H224" s="37"/>
      <c r="I224" s="37"/>
      <c r="J224" s="37"/>
    </row>
    <row r="225" spans="1:10" s="36" customFormat="1" ht="15.75">
      <c r="A225" s="37"/>
      <c r="B225" s="38"/>
      <c r="C225" s="65" t="s">
        <v>5</v>
      </c>
      <c r="D225" s="66"/>
      <c r="F225" s="37"/>
      <c r="G225" s="37"/>
      <c r="H225" s="37"/>
      <c r="I225" s="37"/>
      <c r="J225" s="37"/>
    </row>
    <row r="226" spans="1:10" s="36" customFormat="1" ht="15.75">
      <c r="A226" s="37"/>
      <c r="B226" s="38"/>
      <c r="C226" s="67" t="s">
        <v>6</v>
      </c>
      <c r="D226" s="69">
        <v>13880300</v>
      </c>
      <c r="F226" s="37"/>
      <c r="G226" s="37"/>
      <c r="H226" s="37"/>
      <c r="I226" s="37"/>
      <c r="J226" s="37"/>
    </row>
    <row r="227" spans="1:10" s="36" customFormat="1" ht="15.75">
      <c r="A227" s="37"/>
      <c r="B227" s="38"/>
      <c r="C227" s="67" t="s">
        <v>7</v>
      </c>
      <c r="D227" s="69">
        <v>8165600</v>
      </c>
      <c r="F227" s="37"/>
      <c r="G227" s="37"/>
      <c r="H227" s="37"/>
      <c r="I227" s="37"/>
      <c r="J227" s="37"/>
    </row>
    <row r="228" spans="1:10" s="36" customFormat="1" ht="15.75">
      <c r="A228" s="37"/>
      <c r="B228" s="38"/>
      <c r="C228" s="67" t="s">
        <v>8</v>
      </c>
      <c r="D228" s="69">
        <v>0</v>
      </c>
      <c r="F228" s="37"/>
      <c r="G228" s="37"/>
      <c r="H228" s="37"/>
      <c r="I228" s="37"/>
      <c r="J228" s="37"/>
    </row>
    <row r="229" spans="1:10" s="36" customFormat="1" ht="15.75">
      <c r="A229" s="37"/>
      <c r="B229" s="38"/>
      <c r="C229" s="63"/>
      <c r="D229" s="66"/>
      <c r="F229" s="37"/>
      <c r="G229" s="37"/>
      <c r="H229" s="37"/>
      <c r="I229" s="37"/>
      <c r="J229" s="37"/>
    </row>
    <row r="230" spans="1:10" s="36" customFormat="1" ht="15.75">
      <c r="A230" s="37"/>
      <c r="B230" s="38"/>
      <c r="C230" s="63" t="s">
        <v>9</v>
      </c>
      <c r="D230" s="64">
        <f>+SUM(D231:D240)</f>
        <v>28790000</v>
      </c>
      <c r="F230" s="37"/>
      <c r="G230" s="37"/>
      <c r="H230" s="37"/>
      <c r="I230" s="37"/>
      <c r="J230" s="37"/>
    </row>
    <row r="231" spans="1:10" s="36" customFormat="1" ht="15.75">
      <c r="A231" s="37"/>
      <c r="B231" s="38"/>
      <c r="C231" s="65" t="s">
        <v>5</v>
      </c>
      <c r="D231" s="66"/>
      <c r="F231" s="37"/>
      <c r="G231" s="37"/>
      <c r="H231" s="37"/>
      <c r="I231" s="37"/>
      <c r="J231" s="37"/>
    </row>
    <row r="232" spans="1:10" s="36" customFormat="1" ht="15.75">
      <c r="A232" s="37"/>
      <c r="B232" s="38"/>
      <c r="C232" s="70" t="s">
        <v>60</v>
      </c>
      <c r="D232" s="80">
        <v>2000000</v>
      </c>
      <c r="F232" s="37"/>
      <c r="G232" s="37"/>
      <c r="H232" s="37"/>
      <c r="I232" s="37"/>
      <c r="J232" s="37"/>
    </row>
    <row r="233" spans="1:10" s="36" customFormat="1" ht="15.75">
      <c r="A233" s="37"/>
      <c r="B233" s="38"/>
      <c r="C233" s="70" t="s">
        <v>66</v>
      </c>
      <c r="D233" s="69">
        <v>2490000</v>
      </c>
      <c r="F233" s="37"/>
      <c r="G233" s="37"/>
      <c r="H233" s="37"/>
      <c r="I233" s="37"/>
      <c r="J233" s="37"/>
    </row>
    <row r="234" spans="1:10" s="36" customFormat="1" ht="15.75">
      <c r="A234" s="37"/>
      <c r="B234" s="38"/>
      <c r="C234" s="70" t="s">
        <v>65</v>
      </c>
      <c r="D234" s="69">
        <v>300000</v>
      </c>
      <c r="F234" s="37"/>
      <c r="G234" s="37"/>
      <c r="H234" s="37"/>
      <c r="I234" s="37"/>
      <c r="J234" s="37"/>
    </row>
    <row r="235" spans="1:10" s="36" customFormat="1" ht="31.5">
      <c r="A235" s="37"/>
      <c r="B235" s="38"/>
      <c r="C235" s="70" t="s">
        <v>67</v>
      </c>
      <c r="D235" s="69">
        <v>12000000</v>
      </c>
      <c r="F235" s="37"/>
      <c r="G235" s="37"/>
      <c r="H235" s="37"/>
      <c r="I235" s="37"/>
      <c r="J235" s="37"/>
    </row>
    <row r="236" spans="1:10" s="36" customFormat="1" ht="31.5">
      <c r="A236" s="37"/>
      <c r="B236" s="38"/>
      <c r="C236" s="70" t="s">
        <v>68</v>
      </c>
      <c r="D236" s="69">
        <v>12000000</v>
      </c>
      <c r="F236" s="37"/>
      <c r="G236" s="37"/>
      <c r="H236" s="37"/>
      <c r="I236" s="37"/>
      <c r="J236" s="37"/>
    </row>
    <row r="237" spans="1:10" s="36" customFormat="1" ht="15.75" hidden="1">
      <c r="A237" s="37"/>
      <c r="B237" s="38"/>
      <c r="C237" s="70">
        <v>6</v>
      </c>
      <c r="D237" s="69"/>
      <c r="F237" s="37"/>
      <c r="G237" s="37"/>
      <c r="H237" s="37"/>
      <c r="I237" s="37"/>
      <c r="J237" s="37"/>
    </row>
    <row r="238" spans="1:10" s="36" customFormat="1" ht="15.75" hidden="1">
      <c r="A238" s="37"/>
      <c r="B238" s="38"/>
      <c r="C238" s="70">
        <v>7</v>
      </c>
      <c r="D238" s="69"/>
      <c r="F238" s="37"/>
      <c r="G238" s="37"/>
      <c r="H238" s="37"/>
      <c r="I238" s="37"/>
      <c r="J238" s="37"/>
    </row>
    <row r="239" spans="1:10" s="36" customFormat="1" ht="15.75" hidden="1">
      <c r="A239" s="37"/>
      <c r="B239" s="38"/>
      <c r="C239" s="70">
        <v>8</v>
      </c>
      <c r="D239" s="69"/>
      <c r="F239" s="37"/>
      <c r="G239" s="37"/>
      <c r="H239" s="37"/>
      <c r="I239" s="37"/>
      <c r="J239" s="37"/>
    </row>
    <row r="240" spans="1:10" s="36" customFormat="1" ht="15.75">
      <c r="A240" s="37"/>
      <c r="B240" s="38"/>
      <c r="C240" s="72"/>
      <c r="D240" s="73"/>
      <c r="F240" s="37"/>
      <c r="G240" s="37"/>
      <c r="H240" s="37"/>
      <c r="I240" s="37"/>
      <c r="J240" s="37"/>
    </row>
    <row r="241" spans="1:10" s="36" customFormat="1" ht="15.75">
      <c r="A241" s="37"/>
      <c r="B241" s="38"/>
      <c r="C241" s="63" t="s">
        <v>10</v>
      </c>
      <c r="D241" s="64">
        <f>+D224+D230</f>
        <v>50835900</v>
      </c>
      <c r="F241" s="37"/>
      <c r="G241" s="37"/>
      <c r="H241" s="37"/>
      <c r="I241" s="37"/>
      <c r="J241" s="37"/>
    </row>
    <row r="242" spans="1:10" s="36" customFormat="1" ht="15.75">
      <c r="A242" s="37"/>
      <c r="B242" s="38"/>
      <c r="C242" s="38"/>
      <c r="D242" s="39"/>
      <c r="F242" s="37"/>
      <c r="G242" s="37"/>
      <c r="H242" s="37"/>
      <c r="I242" s="37"/>
      <c r="J242" s="37"/>
    </row>
    <row r="243" spans="1:10" s="36" customFormat="1" ht="15.75" hidden="1">
      <c r="A243" s="37"/>
      <c r="B243" s="38"/>
      <c r="C243" s="76"/>
      <c r="D243" s="59"/>
      <c r="F243" s="37"/>
      <c r="G243" s="37"/>
      <c r="H243" s="37"/>
      <c r="I243" s="37"/>
      <c r="J243" s="37"/>
    </row>
    <row r="244" spans="1:10" s="36" customFormat="1" ht="15.75" hidden="1">
      <c r="A244" s="37"/>
      <c r="B244" s="38"/>
      <c r="C244" s="77"/>
      <c r="D244" s="61"/>
      <c r="F244" s="37"/>
      <c r="G244" s="37"/>
      <c r="H244" s="37"/>
      <c r="I244" s="37"/>
      <c r="J244" s="37"/>
    </row>
    <row r="245" spans="1:10" s="36" customFormat="1" ht="31.5" hidden="1">
      <c r="A245" s="37"/>
      <c r="B245" s="38"/>
      <c r="C245" s="62" t="s">
        <v>3</v>
      </c>
      <c r="D245" s="44" t="s">
        <v>12</v>
      </c>
      <c r="F245" s="37"/>
      <c r="G245" s="37"/>
      <c r="H245" s="37"/>
      <c r="I245" s="37"/>
      <c r="J245" s="37"/>
    </row>
    <row r="246" spans="1:10" s="36" customFormat="1" ht="15.75" hidden="1">
      <c r="A246" s="37"/>
      <c r="B246" s="38"/>
      <c r="C246" s="63" t="s">
        <v>4</v>
      </c>
      <c r="D246" s="64"/>
      <c r="F246" s="37"/>
      <c r="G246" s="37"/>
      <c r="H246" s="37"/>
      <c r="I246" s="37"/>
      <c r="J246" s="37"/>
    </row>
    <row r="247" spans="1:10" s="36" customFormat="1" ht="15.75" hidden="1">
      <c r="A247" s="37"/>
      <c r="B247" s="38"/>
      <c r="C247" s="65" t="s">
        <v>5</v>
      </c>
      <c r="D247" s="66"/>
      <c r="F247" s="37"/>
      <c r="G247" s="37"/>
      <c r="H247" s="37"/>
      <c r="I247" s="37"/>
      <c r="J247" s="37"/>
    </row>
    <row r="248" spans="1:10" s="36" customFormat="1" ht="15.75" hidden="1">
      <c r="A248" s="37"/>
      <c r="B248" s="38"/>
      <c r="C248" s="67" t="s">
        <v>6</v>
      </c>
      <c r="D248" s="69"/>
      <c r="F248" s="37"/>
      <c r="G248" s="37"/>
      <c r="H248" s="37"/>
      <c r="I248" s="37"/>
      <c r="J248" s="37"/>
    </row>
    <row r="249" spans="1:10" s="36" customFormat="1" ht="15.75" hidden="1">
      <c r="A249" s="37"/>
      <c r="B249" s="38"/>
      <c r="C249" s="67" t="s">
        <v>7</v>
      </c>
      <c r="D249" s="69"/>
      <c r="F249" s="37"/>
      <c r="G249" s="37"/>
      <c r="H249" s="37"/>
      <c r="I249" s="37"/>
      <c r="J249" s="37"/>
    </row>
    <row r="250" spans="1:10" s="36" customFormat="1" ht="15.75" hidden="1">
      <c r="A250" s="37"/>
      <c r="B250" s="38"/>
      <c r="C250" s="67" t="s">
        <v>8</v>
      </c>
      <c r="D250" s="69"/>
      <c r="F250" s="37"/>
      <c r="G250" s="37"/>
      <c r="H250" s="37"/>
      <c r="I250" s="37"/>
      <c r="J250" s="37"/>
    </row>
    <row r="251" spans="1:10" s="36" customFormat="1" ht="15.75" hidden="1">
      <c r="A251" s="37"/>
      <c r="B251" s="38"/>
      <c r="C251" s="63"/>
      <c r="D251" s="66"/>
      <c r="F251" s="37"/>
      <c r="G251" s="37"/>
      <c r="H251" s="37"/>
      <c r="I251" s="37"/>
      <c r="J251" s="37"/>
    </row>
    <row r="252" spans="1:10" s="36" customFormat="1" ht="15.75" hidden="1">
      <c r="A252" s="37"/>
      <c r="B252" s="38"/>
      <c r="C252" s="63" t="s">
        <v>9</v>
      </c>
      <c r="D252" s="64"/>
      <c r="F252" s="37"/>
      <c r="G252" s="37"/>
      <c r="H252" s="37"/>
      <c r="I252" s="37"/>
      <c r="J252" s="37"/>
    </row>
    <row r="253" spans="1:10" s="36" customFormat="1" ht="15.75" hidden="1">
      <c r="A253" s="37"/>
      <c r="B253" s="38"/>
      <c r="C253" s="65" t="s">
        <v>5</v>
      </c>
      <c r="D253" s="66"/>
      <c r="F253" s="37"/>
      <c r="G253" s="37"/>
      <c r="H253" s="37"/>
      <c r="I253" s="37"/>
      <c r="J253" s="37"/>
    </row>
    <row r="254" spans="1:10" s="36" customFormat="1" ht="15.75" hidden="1">
      <c r="A254" s="37"/>
      <c r="B254" s="38"/>
      <c r="C254" s="70" t="s">
        <v>65</v>
      </c>
      <c r="D254" s="69"/>
      <c r="F254" s="37"/>
      <c r="G254" s="37"/>
      <c r="H254" s="37"/>
      <c r="I254" s="37"/>
      <c r="J254" s="37"/>
    </row>
    <row r="255" spans="1:10" s="36" customFormat="1" ht="15.75" hidden="1">
      <c r="A255" s="37"/>
      <c r="B255" s="38"/>
      <c r="C255" s="70">
        <v>2</v>
      </c>
      <c r="D255" s="69"/>
      <c r="F255" s="37"/>
      <c r="G255" s="37"/>
      <c r="H255" s="37"/>
      <c r="I255" s="37"/>
      <c r="J255" s="37"/>
    </row>
    <row r="256" spans="1:10" s="36" customFormat="1" ht="15.75" hidden="1">
      <c r="A256" s="37"/>
      <c r="B256" s="38"/>
      <c r="C256" s="70">
        <v>3</v>
      </c>
      <c r="D256" s="69"/>
      <c r="F256" s="37"/>
      <c r="G256" s="37"/>
      <c r="H256" s="37"/>
      <c r="I256" s="37"/>
      <c r="J256" s="37"/>
    </row>
    <row r="257" spans="1:10" s="36" customFormat="1" ht="15.75" hidden="1">
      <c r="A257" s="37"/>
      <c r="B257" s="38"/>
      <c r="C257" s="70">
        <v>4</v>
      </c>
      <c r="D257" s="69"/>
      <c r="F257" s="37"/>
      <c r="G257" s="37"/>
      <c r="H257" s="37"/>
      <c r="I257" s="37"/>
      <c r="J257" s="37"/>
    </row>
    <row r="258" spans="1:10" s="36" customFormat="1" ht="15.75" hidden="1">
      <c r="A258" s="37"/>
      <c r="B258" s="38"/>
      <c r="C258" s="70">
        <v>5</v>
      </c>
      <c r="D258" s="69"/>
      <c r="F258" s="37"/>
      <c r="G258" s="37"/>
      <c r="H258" s="37"/>
      <c r="I258" s="37"/>
      <c r="J258" s="37"/>
    </row>
    <row r="259" spans="1:10" s="36" customFormat="1" ht="15.75" hidden="1">
      <c r="A259" s="37"/>
      <c r="B259" s="38"/>
      <c r="C259" s="70">
        <v>6</v>
      </c>
      <c r="D259" s="69"/>
      <c r="F259" s="37"/>
      <c r="G259" s="37"/>
      <c r="H259" s="37"/>
      <c r="I259" s="37"/>
      <c r="J259" s="37"/>
    </row>
    <row r="260" spans="1:10" s="36" customFormat="1" ht="15.75" hidden="1">
      <c r="A260" s="37"/>
      <c r="B260" s="38"/>
      <c r="C260" s="70">
        <v>7</v>
      </c>
      <c r="D260" s="69"/>
      <c r="F260" s="37"/>
      <c r="G260" s="37"/>
      <c r="H260" s="37"/>
      <c r="I260" s="37"/>
      <c r="J260" s="37"/>
    </row>
    <row r="261" spans="1:10" s="36" customFormat="1" ht="15.75" hidden="1">
      <c r="A261" s="37"/>
      <c r="B261" s="38"/>
      <c r="C261" s="70">
        <v>8</v>
      </c>
      <c r="D261" s="69"/>
      <c r="F261" s="37"/>
      <c r="G261" s="37"/>
      <c r="H261" s="37"/>
      <c r="I261" s="37"/>
      <c r="J261" s="37"/>
    </row>
    <row r="262" spans="1:10" s="36" customFormat="1" ht="15.75" hidden="1">
      <c r="A262" s="37"/>
      <c r="B262" s="38"/>
      <c r="C262" s="72"/>
      <c r="D262" s="73"/>
      <c r="F262" s="37"/>
      <c r="G262" s="37"/>
      <c r="H262" s="37"/>
      <c r="I262" s="37"/>
      <c r="J262" s="37"/>
    </row>
    <row r="263" spans="1:10" s="36" customFormat="1" ht="15.75" hidden="1">
      <c r="A263" s="37"/>
      <c r="B263" s="38"/>
      <c r="C263" s="63" t="s">
        <v>10</v>
      </c>
      <c r="D263" s="64"/>
      <c r="F263" s="37"/>
      <c r="G263" s="37"/>
      <c r="H263" s="37"/>
      <c r="I263" s="37"/>
      <c r="J263" s="37"/>
    </row>
    <row r="264" spans="1:10" s="36" customFormat="1" ht="15.75" hidden="1">
      <c r="A264" s="37"/>
      <c r="B264" s="38"/>
      <c r="C264" s="38"/>
      <c r="D264" s="39"/>
      <c r="F264" s="37"/>
      <c r="G264" s="37"/>
      <c r="H264" s="37"/>
      <c r="I264" s="37"/>
      <c r="J264" s="37"/>
    </row>
    <row r="265" spans="1:10" s="36" customFormat="1" ht="16.5" hidden="1" thickBot="1">
      <c r="A265" s="37"/>
      <c r="B265" s="38"/>
      <c r="C265" s="81"/>
      <c r="D265" s="82" t="s">
        <v>2</v>
      </c>
      <c r="F265" s="37"/>
      <c r="G265" s="37"/>
      <c r="H265" s="37"/>
      <c r="I265" s="37"/>
      <c r="J265" s="37"/>
    </row>
    <row r="266" spans="1:10" s="36" customFormat="1" ht="16.5" hidden="1" thickBot="1">
      <c r="A266" s="37"/>
      <c r="B266" s="38"/>
      <c r="C266" s="83" t="s">
        <v>3</v>
      </c>
      <c r="D266" s="82" t="s">
        <v>69</v>
      </c>
      <c r="F266" s="37"/>
      <c r="G266" s="37"/>
      <c r="H266" s="37"/>
      <c r="I266" s="37"/>
      <c r="J266" s="37"/>
    </row>
    <row r="267" spans="1:10" s="36" customFormat="1" ht="15.75" hidden="1">
      <c r="A267" s="37"/>
      <c r="B267" s="38"/>
      <c r="C267" s="84" t="s">
        <v>4</v>
      </c>
      <c r="D267" s="85">
        <f>+SUM(D269:D271)</f>
        <v>0</v>
      </c>
      <c r="F267" s="37"/>
      <c r="G267" s="37"/>
      <c r="H267" s="37"/>
      <c r="I267" s="37"/>
      <c r="J267" s="37"/>
    </row>
    <row r="268" spans="1:10" s="36" customFormat="1" ht="15.75" hidden="1">
      <c r="A268" s="37"/>
      <c r="B268" s="38"/>
      <c r="C268" s="86" t="s">
        <v>5</v>
      </c>
      <c r="D268" s="87"/>
      <c r="F268" s="37"/>
      <c r="G268" s="37"/>
      <c r="H268" s="37"/>
      <c r="I268" s="37"/>
      <c r="J268" s="37"/>
    </row>
    <row r="269" spans="1:10" s="36" customFormat="1" ht="15.75" hidden="1">
      <c r="A269" s="37"/>
      <c r="B269" s="38"/>
      <c r="C269" s="88" t="s">
        <v>6</v>
      </c>
      <c r="D269" s="89"/>
      <c r="F269" s="37"/>
      <c r="G269" s="37"/>
      <c r="H269" s="37"/>
      <c r="I269" s="37"/>
      <c r="J269" s="37"/>
    </row>
    <row r="270" spans="1:10" s="36" customFormat="1" ht="15.75" hidden="1">
      <c r="A270" s="37"/>
      <c r="B270" s="38"/>
      <c r="C270" s="88" t="s">
        <v>7</v>
      </c>
      <c r="D270" s="89"/>
      <c r="F270" s="37"/>
      <c r="G270" s="37"/>
      <c r="H270" s="37"/>
      <c r="I270" s="37"/>
      <c r="J270" s="37"/>
    </row>
    <row r="271" spans="1:10" s="36" customFormat="1" ht="15.75" hidden="1">
      <c r="A271" s="37"/>
      <c r="B271" s="38"/>
      <c r="C271" s="88" t="s">
        <v>8</v>
      </c>
      <c r="D271" s="89"/>
      <c r="F271" s="37"/>
      <c r="G271" s="37"/>
      <c r="H271" s="37"/>
      <c r="I271" s="37"/>
      <c r="J271" s="37"/>
    </row>
    <row r="272" spans="1:10" s="36" customFormat="1" ht="15.75" hidden="1">
      <c r="A272" s="37"/>
      <c r="B272" s="38"/>
      <c r="C272" s="90"/>
      <c r="D272" s="87"/>
      <c r="F272" s="37"/>
      <c r="G272" s="37"/>
      <c r="H272" s="37"/>
      <c r="I272" s="37"/>
      <c r="J272" s="37"/>
    </row>
    <row r="273" spans="1:10" s="36" customFormat="1" ht="15.75" hidden="1">
      <c r="A273" s="37"/>
      <c r="B273" s="38"/>
      <c r="C273" s="90" t="s">
        <v>9</v>
      </c>
      <c r="D273" s="91">
        <f>+SUM(D274:D283)</f>
        <v>0</v>
      </c>
      <c r="F273" s="37"/>
      <c r="G273" s="37"/>
      <c r="H273" s="37"/>
      <c r="I273" s="37"/>
      <c r="J273" s="37"/>
    </row>
    <row r="274" spans="1:10" s="36" customFormat="1" ht="15.75" hidden="1">
      <c r="A274" s="37"/>
      <c r="B274" s="38"/>
      <c r="C274" s="86" t="s">
        <v>5</v>
      </c>
      <c r="D274" s="87"/>
      <c r="F274" s="37"/>
      <c r="G274" s="37"/>
      <c r="H274" s="37"/>
      <c r="I274" s="37"/>
      <c r="J274" s="37"/>
    </row>
    <row r="275" spans="1:10" s="36" customFormat="1" ht="15.75" hidden="1">
      <c r="A275" s="37"/>
      <c r="B275" s="38"/>
      <c r="C275" s="92">
        <v>1</v>
      </c>
      <c r="D275" s="89"/>
      <c r="F275" s="37"/>
      <c r="G275" s="37"/>
      <c r="H275" s="37"/>
      <c r="I275" s="37"/>
      <c r="J275" s="37"/>
    </row>
    <row r="276" spans="1:10" s="36" customFormat="1" ht="15.75" hidden="1">
      <c r="A276" s="37"/>
      <c r="B276" s="38"/>
      <c r="C276" s="92">
        <v>2</v>
      </c>
      <c r="D276" s="89"/>
      <c r="F276" s="37"/>
      <c r="G276" s="37"/>
      <c r="H276" s="37"/>
      <c r="I276" s="37"/>
      <c r="J276" s="37"/>
    </row>
    <row r="277" spans="1:10" s="36" customFormat="1" ht="15.75" hidden="1">
      <c r="A277" s="37"/>
      <c r="B277" s="38"/>
      <c r="C277" s="92">
        <v>3</v>
      </c>
      <c r="D277" s="89"/>
      <c r="F277" s="37"/>
      <c r="G277" s="37"/>
      <c r="H277" s="37"/>
      <c r="I277" s="37"/>
      <c r="J277" s="37"/>
    </row>
    <row r="278" spans="1:10" s="36" customFormat="1" ht="15.75" hidden="1">
      <c r="A278" s="37"/>
      <c r="B278" s="38"/>
      <c r="C278" s="92">
        <v>4</v>
      </c>
      <c r="D278" s="89"/>
      <c r="F278" s="37"/>
      <c r="G278" s="37"/>
      <c r="H278" s="37"/>
      <c r="I278" s="37"/>
      <c r="J278" s="37"/>
    </row>
    <row r="279" spans="1:10" s="36" customFormat="1" ht="15.75" hidden="1">
      <c r="A279" s="37"/>
      <c r="B279" s="38"/>
      <c r="C279" s="92">
        <v>5</v>
      </c>
      <c r="D279" s="89"/>
      <c r="F279" s="37"/>
      <c r="G279" s="37"/>
      <c r="H279" s="37"/>
      <c r="I279" s="37"/>
      <c r="J279" s="37"/>
    </row>
    <row r="280" spans="1:10" s="36" customFormat="1" ht="15.75" hidden="1">
      <c r="A280" s="37"/>
      <c r="B280" s="38"/>
      <c r="C280" s="92">
        <v>6</v>
      </c>
      <c r="D280" s="89"/>
      <c r="F280" s="37"/>
      <c r="G280" s="37"/>
      <c r="H280" s="37"/>
      <c r="I280" s="37"/>
      <c r="J280" s="37"/>
    </row>
    <row r="281" spans="1:10" s="36" customFormat="1" ht="15.75" hidden="1">
      <c r="A281" s="37"/>
      <c r="B281" s="38"/>
      <c r="C281" s="92">
        <v>7</v>
      </c>
      <c r="D281" s="89"/>
      <c r="F281" s="37"/>
      <c r="G281" s="37"/>
      <c r="H281" s="37"/>
      <c r="I281" s="37"/>
      <c r="J281" s="37"/>
    </row>
    <row r="282" spans="1:10" s="36" customFormat="1" ht="15.75" hidden="1">
      <c r="A282" s="37"/>
      <c r="B282" s="38"/>
      <c r="C282" s="92">
        <v>8</v>
      </c>
      <c r="D282" s="89"/>
      <c r="F282" s="37"/>
      <c r="G282" s="37"/>
      <c r="H282" s="37"/>
      <c r="I282" s="37"/>
      <c r="J282" s="37"/>
    </row>
    <row r="283" spans="1:10" s="36" customFormat="1" ht="15.75" hidden="1">
      <c r="A283" s="37"/>
      <c r="B283" s="38"/>
      <c r="C283" s="93"/>
      <c r="D283" s="94"/>
      <c r="F283" s="37"/>
      <c r="G283" s="37"/>
      <c r="H283" s="37"/>
      <c r="I283" s="37"/>
      <c r="J283" s="37"/>
    </row>
    <row r="284" spans="1:10" s="36" customFormat="1" ht="16.5" hidden="1" thickBot="1">
      <c r="A284" s="37"/>
      <c r="B284" s="38"/>
      <c r="C284" s="95" t="s">
        <v>10</v>
      </c>
      <c r="D284" s="96">
        <f>+D267+D273</f>
        <v>0</v>
      </c>
      <c r="F284" s="37"/>
      <c r="G284" s="37"/>
      <c r="H284" s="37"/>
      <c r="I284" s="37"/>
      <c r="J284" s="37"/>
    </row>
    <row r="285" spans="1:10" s="36" customFormat="1" ht="15.75">
      <c r="A285" s="37"/>
      <c r="B285" s="38"/>
      <c r="C285" s="38"/>
      <c r="D285" s="39"/>
      <c r="F285" s="37"/>
      <c r="G285" s="37"/>
      <c r="H285" s="37"/>
      <c r="I285" s="37"/>
      <c r="J285" s="37"/>
    </row>
    <row r="286" spans="1:10" s="36" customFormat="1" ht="31.5" customHeight="1">
      <c r="A286" s="37"/>
      <c r="B286" s="38"/>
      <c r="C286" s="58" t="s">
        <v>86</v>
      </c>
      <c r="D286" s="103"/>
      <c r="F286" s="37"/>
      <c r="G286" s="37"/>
      <c r="H286" s="37"/>
      <c r="I286" s="37"/>
      <c r="J286" s="37"/>
    </row>
    <row r="287" spans="1:10" s="36" customFormat="1" ht="15.75">
      <c r="A287" s="37"/>
      <c r="B287" s="38"/>
      <c r="C287" s="60"/>
      <c r="D287" s="104"/>
      <c r="F287" s="37"/>
      <c r="G287" s="37"/>
      <c r="H287" s="37"/>
      <c r="I287" s="37"/>
      <c r="J287" s="37"/>
    </row>
    <row r="288" spans="1:10" s="36" customFormat="1" ht="31.5">
      <c r="A288" s="37"/>
      <c r="B288" s="38"/>
      <c r="C288" s="78" t="s">
        <v>3</v>
      </c>
      <c r="D288" s="79" t="s">
        <v>12</v>
      </c>
      <c r="F288" s="37"/>
      <c r="G288" s="37"/>
      <c r="H288" s="37"/>
      <c r="I288" s="37"/>
      <c r="J288" s="37"/>
    </row>
    <row r="289" spans="1:10" s="36" customFormat="1" ht="15.75">
      <c r="A289" s="37"/>
      <c r="B289" s="38"/>
      <c r="C289" s="63" t="s">
        <v>4</v>
      </c>
      <c r="D289" s="64">
        <f>+SUM(D291:D293)</f>
        <v>6867800</v>
      </c>
      <c r="F289" s="37"/>
      <c r="G289" s="37"/>
      <c r="H289" s="37"/>
      <c r="I289" s="37"/>
      <c r="J289" s="37"/>
    </row>
    <row r="290" spans="1:10" s="36" customFormat="1" ht="15.75">
      <c r="A290" s="37"/>
      <c r="B290" s="38"/>
      <c r="C290" s="65" t="s">
        <v>5</v>
      </c>
      <c r="D290" s="66"/>
      <c r="F290" s="37"/>
      <c r="G290" s="37"/>
      <c r="H290" s="37"/>
      <c r="I290" s="37"/>
      <c r="J290" s="37"/>
    </row>
    <row r="291" spans="1:10" s="36" customFormat="1" ht="15.75">
      <c r="A291" s="37"/>
      <c r="B291" s="38"/>
      <c r="C291" s="67" t="s">
        <v>6</v>
      </c>
      <c r="D291" s="69">
        <v>5341100</v>
      </c>
      <c r="F291" s="37"/>
      <c r="G291" s="37"/>
      <c r="H291" s="37"/>
      <c r="I291" s="37"/>
      <c r="J291" s="37"/>
    </row>
    <row r="292" spans="1:10" s="36" customFormat="1" ht="15.75">
      <c r="A292" s="37"/>
      <c r="B292" s="38"/>
      <c r="C292" s="67" t="s">
        <v>7</v>
      </c>
      <c r="D292" s="69">
        <v>1526700</v>
      </c>
      <c r="F292" s="37"/>
      <c r="G292" s="37"/>
      <c r="H292" s="37"/>
      <c r="I292" s="37"/>
      <c r="J292" s="37"/>
    </row>
    <row r="293" spans="1:10" s="36" customFormat="1" ht="15.75">
      <c r="A293" s="37"/>
      <c r="B293" s="38"/>
      <c r="C293" s="67" t="s">
        <v>8</v>
      </c>
      <c r="D293" s="69"/>
      <c r="F293" s="37"/>
      <c r="G293" s="37"/>
      <c r="H293" s="37"/>
      <c r="I293" s="37"/>
      <c r="J293" s="37"/>
    </row>
    <row r="294" spans="1:10" s="36" customFormat="1" ht="15.75">
      <c r="A294" s="37"/>
      <c r="B294" s="38"/>
      <c r="C294" s="63"/>
      <c r="D294" s="66"/>
      <c r="F294" s="37"/>
      <c r="G294" s="37"/>
      <c r="H294" s="37"/>
      <c r="I294" s="37"/>
      <c r="J294" s="37"/>
    </row>
    <row r="295" spans="1:10" s="36" customFormat="1" ht="15.75">
      <c r="A295" s="37"/>
      <c r="B295" s="38"/>
      <c r="C295" s="63" t="s">
        <v>9</v>
      </c>
      <c r="D295" s="64">
        <f>+SUM(D296:D305)</f>
        <v>17994400</v>
      </c>
      <c r="F295" s="37"/>
      <c r="G295" s="37"/>
      <c r="H295" s="37"/>
      <c r="I295" s="37"/>
      <c r="J295" s="37"/>
    </row>
    <row r="296" spans="1:10" s="36" customFormat="1" ht="15.75">
      <c r="A296" s="37"/>
      <c r="B296" s="38"/>
      <c r="C296" s="65" t="s">
        <v>5</v>
      </c>
      <c r="D296" s="66"/>
      <c r="F296" s="37"/>
      <c r="G296" s="37"/>
      <c r="H296" s="37"/>
      <c r="I296" s="37"/>
      <c r="J296" s="37"/>
    </row>
    <row r="297" spans="1:10" s="36" customFormat="1" ht="15.75">
      <c r="A297" s="37"/>
      <c r="B297" s="38"/>
      <c r="C297" s="70" t="s">
        <v>60</v>
      </c>
      <c r="D297" s="69">
        <v>17994400</v>
      </c>
      <c r="F297" s="37"/>
      <c r="G297" s="37"/>
      <c r="H297" s="37"/>
      <c r="I297" s="37"/>
      <c r="J297" s="37"/>
    </row>
    <row r="298" spans="1:10" s="36" customFormat="1" ht="15.75" hidden="1">
      <c r="A298" s="37"/>
      <c r="B298" s="38"/>
      <c r="C298" s="70">
        <v>2</v>
      </c>
      <c r="D298" s="69"/>
      <c r="F298" s="37"/>
      <c r="G298" s="37"/>
      <c r="H298" s="37"/>
      <c r="I298" s="37"/>
      <c r="J298" s="37"/>
    </row>
    <row r="299" spans="1:10" s="36" customFormat="1" ht="15.75" hidden="1">
      <c r="A299" s="37"/>
      <c r="B299" s="38"/>
      <c r="C299" s="70">
        <v>3</v>
      </c>
      <c r="D299" s="69"/>
      <c r="F299" s="37"/>
      <c r="G299" s="37"/>
      <c r="H299" s="37"/>
      <c r="I299" s="37"/>
      <c r="J299" s="37"/>
    </row>
    <row r="300" spans="1:10" s="36" customFormat="1" ht="15.75" hidden="1">
      <c r="A300" s="37"/>
      <c r="B300" s="38"/>
      <c r="C300" s="70">
        <v>4</v>
      </c>
      <c r="D300" s="69"/>
      <c r="F300" s="37"/>
      <c r="G300" s="37"/>
      <c r="H300" s="37"/>
      <c r="I300" s="37"/>
      <c r="J300" s="37"/>
    </row>
    <row r="301" spans="1:10" s="36" customFormat="1" ht="15.75" hidden="1">
      <c r="A301" s="37"/>
      <c r="B301" s="38"/>
      <c r="C301" s="70">
        <v>5</v>
      </c>
      <c r="D301" s="69"/>
      <c r="F301" s="37"/>
      <c r="G301" s="37"/>
      <c r="H301" s="37"/>
      <c r="I301" s="37"/>
      <c r="J301" s="37"/>
    </row>
    <row r="302" spans="1:10" s="36" customFormat="1" ht="15.75" hidden="1">
      <c r="A302" s="37"/>
      <c r="B302" s="38"/>
      <c r="C302" s="70">
        <v>6</v>
      </c>
      <c r="D302" s="69"/>
      <c r="F302" s="37"/>
      <c r="G302" s="37"/>
      <c r="H302" s="37"/>
      <c r="I302" s="37"/>
      <c r="J302" s="37"/>
    </row>
    <row r="303" spans="1:10" s="36" customFormat="1" ht="15.75" hidden="1">
      <c r="A303" s="37"/>
      <c r="B303" s="38"/>
      <c r="C303" s="70">
        <v>7</v>
      </c>
      <c r="D303" s="69"/>
      <c r="F303" s="37"/>
      <c r="G303" s="37"/>
      <c r="H303" s="37"/>
      <c r="I303" s="37"/>
      <c r="J303" s="37"/>
    </row>
    <row r="304" spans="1:10" s="36" customFormat="1" ht="15.75" hidden="1">
      <c r="A304" s="37"/>
      <c r="B304" s="38"/>
      <c r="C304" s="70">
        <v>8</v>
      </c>
      <c r="D304" s="69"/>
      <c r="F304" s="37"/>
      <c r="G304" s="37"/>
      <c r="H304" s="37"/>
      <c r="I304" s="37"/>
      <c r="J304" s="37"/>
    </row>
    <row r="305" spans="1:10" s="36" customFormat="1" ht="15.75">
      <c r="A305" s="37"/>
      <c r="B305" s="38"/>
      <c r="C305" s="72"/>
      <c r="D305" s="73"/>
      <c r="F305" s="37"/>
      <c r="G305" s="37"/>
      <c r="H305" s="37"/>
      <c r="I305" s="37"/>
      <c r="J305" s="37"/>
    </row>
    <row r="306" spans="1:10" s="36" customFormat="1" ht="15.75">
      <c r="A306" s="37"/>
      <c r="B306" s="38"/>
      <c r="C306" s="63" t="s">
        <v>10</v>
      </c>
      <c r="D306" s="64">
        <f>+D289+D295</f>
        <v>24862200</v>
      </c>
      <c r="F306" s="37"/>
      <c r="G306" s="37"/>
      <c r="H306" s="37"/>
      <c r="I306" s="37"/>
      <c r="J306" s="37"/>
    </row>
    <row r="307" spans="1:10" s="36" customFormat="1" ht="15.75">
      <c r="A307" s="37"/>
      <c r="B307" s="38"/>
      <c r="C307" s="38"/>
      <c r="D307" s="39"/>
      <c r="F307" s="37"/>
      <c r="G307" s="37"/>
      <c r="H307" s="37"/>
      <c r="I307" s="37"/>
      <c r="J307" s="37"/>
    </row>
    <row r="308" spans="1:10" s="36" customFormat="1" ht="15.75">
      <c r="A308" s="37"/>
      <c r="B308" s="38"/>
      <c r="C308" s="58" t="s">
        <v>87</v>
      </c>
      <c r="D308" s="103"/>
      <c r="F308" s="37"/>
      <c r="G308" s="37"/>
      <c r="H308" s="37"/>
      <c r="I308" s="37"/>
      <c r="J308" s="37"/>
    </row>
    <row r="309" spans="1:10" s="36" customFormat="1" ht="15.75">
      <c r="A309" s="37"/>
      <c r="B309" s="38"/>
      <c r="C309" s="60"/>
      <c r="D309" s="104"/>
      <c r="F309" s="37"/>
      <c r="G309" s="37"/>
      <c r="H309" s="37"/>
      <c r="I309" s="37"/>
      <c r="J309" s="37"/>
    </row>
    <row r="310" spans="1:10" s="36" customFormat="1" ht="31.5">
      <c r="A310" s="37"/>
      <c r="B310" s="38"/>
      <c r="C310" s="62" t="s">
        <v>3</v>
      </c>
      <c r="D310" s="44" t="s">
        <v>12</v>
      </c>
      <c r="F310" s="37"/>
      <c r="G310" s="37"/>
      <c r="H310" s="37"/>
      <c r="I310" s="37"/>
      <c r="J310" s="37"/>
    </row>
    <row r="311" spans="1:10" s="36" customFormat="1" ht="15.75">
      <c r="A311" s="37"/>
      <c r="B311" s="38"/>
      <c r="C311" s="63" t="s">
        <v>4</v>
      </c>
      <c r="D311" s="64">
        <f>+SUM(D313:D315)</f>
        <v>8251000</v>
      </c>
      <c r="F311" s="37"/>
      <c r="G311" s="37"/>
      <c r="H311" s="37"/>
      <c r="I311" s="37"/>
      <c r="J311" s="37"/>
    </row>
    <row r="312" spans="1:10" s="36" customFormat="1" ht="15.75">
      <c r="A312" s="37"/>
      <c r="B312" s="38"/>
      <c r="C312" s="65" t="s">
        <v>5</v>
      </c>
      <c r="D312" s="66"/>
      <c r="F312" s="37"/>
      <c r="G312" s="37"/>
      <c r="H312" s="37"/>
      <c r="I312" s="37"/>
      <c r="J312" s="37"/>
    </row>
    <row r="313" spans="1:10" s="36" customFormat="1" ht="15.75">
      <c r="A313" s="37"/>
      <c r="B313" s="38"/>
      <c r="C313" s="67" t="s">
        <v>6</v>
      </c>
      <c r="D313" s="69">
        <v>6084500</v>
      </c>
      <c r="F313" s="37"/>
      <c r="G313" s="37"/>
      <c r="H313" s="37"/>
      <c r="I313" s="37"/>
      <c r="J313" s="37"/>
    </row>
    <row r="314" spans="1:10" s="36" customFormat="1" ht="15.75">
      <c r="A314" s="37"/>
      <c r="B314" s="38"/>
      <c r="C314" s="67" t="s">
        <v>7</v>
      </c>
      <c r="D314" s="69">
        <v>2166500</v>
      </c>
      <c r="F314" s="37"/>
      <c r="G314" s="37"/>
      <c r="H314" s="37"/>
      <c r="I314" s="37"/>
      <c r="J314" s="37"/>
    </row>
    <row r="315" spans="1:10" s="36" customFormat="1" ht="15.75">
      <c r="A315" s="37"/>
      <c r="B315" s="38"/>
      <c r="C315" s="67" t="s">
        <v>8</v>
      </c>
      <c r="D315" s="69">
        <v>0</v>
      </c>
      <c r="F315" s="37"/>
      <c r="G315" s="37"/>
      <c r="H315" s="37"/>
      <c r="I315" s="37"/>
      <c r="J315" s="37"/>
    </row>
    <row r="316" spans="1:10" s="36" customFormat="1" ht="15.75">
      <c r="A316" s="37"/>
      <c r="B316" s="38"/>
      <c r="C316" s="63"/>
      <c r="D316" s="66"/>
      <c r="F316" s="37"/>
      <c r="G316" s="37"/>
      <c r="H316" s="37"/>
      <c r="I316" s="37"/>
      <c r="J316" s="37"/>
    </row>
    <row r="317" spans="1:10" s="36" customFormat="1" ht="15.75">
      <c r="A317" s="37"/>
      <c r="B317" s="38"/>
      <c r="C317" s="63" t="s">
        <v>9</v>
      </c>
      <c r="D317" s="64">
        <f>+SUM(D318:D327)</f>
        <v>3684600</v>
      </c>
      <c r="F317" s="37"/>
      <c r="G317" s="37"/>
      <c r="H317" s="37"/>
      <c r="I317" s="37"/>
      <c r="J317" s="37"/>
    </row>
    <row r="318" spans="1:10" s="36" customFormat="1" ht="15.75">
      <c r="A318" s="37"/>
      <c r="B318" s="38"/>
      <c r="C318" s="65" t="s">
        <v>5</v>
      </c>
      <c r="D318" s="66"/>
      <c r="F318" s="37"/>
      <c r="G318" s="37"/>
      <c r="H318" s="37"/>
      <c r="I318" s="37"/>
      <c r="J318" s="37"/>
    </row>
    <row r="319" spans="1:10" s="36" customFormat="1" ht="15.75">
      <c r="A319" s="37"/>
      <c r="B319" s="38"/>
      <c r="C319" s="67" t="s">
        <v>70</v>
      </c>
      <c r="D319" s="69">
        <v>3648600</v>
      </c>
      <c r="F319" s="37"/>
      <c r="G319" s="37"/>
      <c r="H319" s="37"/>
      <c r="I319" s="37"/>
      <c r="J319" s="37"/>
    </row>
    <row r="320" spans="1:10" s="36" customFormat="1" ht="15.75">
      <c r="A320" s="37"/>
      <c r="B320" s="38"/>
      <c r="C320" s="70" t="s">
        <v>71</v>
      </c>
      <c r="D320" s="69">
        <v>36000</v>
      </c>
      <c r="F320" s="37"/>
      <c r="G320" s="37"/>
      <c r="H320" s="37"/>
      <c r="I320" s="37"/>
      <c r="J320" s="37"/>
    </row>
    <row r="321" spans="1:10" s="36" customFormat="1" ht="15.75" hidden="1">
      <c r="A321" s="37"/>
      <c r="B321" s="38"/>
      <c r="C321" s="70">
        <v>3</v>
      </c>
      <c r="D321" s="69"/>
      <c r="F321" s="37"/>
      <c r="G321" s="37"/>
      <c r="H321" s="37"/>
      <c r="I321" s="37"/>
      <c r="J321" s="37"/>
    </row>
    <row r="322" spans="1:10" s="36" customFormat="1" ht="15.75" hidden="1">
      <c r="A322" s="37"/>
      <c r="B322" s="38"/>
      <c r="C322" s="70">
        <v>4</v>
      </c>
      <c r="D322" s="69"/>
      <c r="F322" s="37"/>
      <c r="G322" s="37"/>
      <c r="H322" s="37"/>
      <c r="I322" s="37"/>
      <c r="J322" s="37"/>
    </row>
    <row r="323" spans="1:10" s="36" customFormat="1" ht="15.75" hidden="1">
      <c r="A323" s="37"/>
      <c r="B323" s="38"/>
      <c r="C323" s="70">
        <v>5</v>
      </c>
      <c r="D323" s="69"/>
      <c r="F323" s="37"/>
      <c r="G323" s="37"/>
      <c r="H323" s="37"/>
      <c r="I323" s="37"/>
      <c r="J323" s="37"/>
    </row>
    <row r="324" spans="1:10" s="36" customFormat="1" ht="15.75" hidden="1">
      <c r="A324" s="37"/>
      <c r="B324" s="38"/>
      <c r="C324" s="70">
        <v>6</v>
      </c>
      <c r="D324" s="69"/>
      <c r="F324" s="37"/>
      <c r="G324" s="37"/>
      <c r="H324" s="37"/>
      <c r="I324" s="37"/>
      <c r="J324" s="37"/>
    </row>
    <row r="325" spans="1:10" s="36" customFormat="1" ht="15.75" hidden="1">
      <c r="A325" s="37"/>
      <c r="B325" s="38"/>
      <c r="C325" s="70">
        <v>7</v>
      </c>
      <c r="D325" s="69"/>
      <c r="F325" s="37"/>
      <c r="G325" s="37"/>
      <c r="H325" s="37"/>
      <c r="I325" s="37"/>
      <c r="J325" s="37"/>
    </row>
    <row r="326" spans="1:10" s="36" customFormat="1" ht="15.75" hidden="1">
      <c r="A326" s="37"/>
      <c r="B326" s="38"/>
      <c r="C326" s="70">
        <v>8</v>
      </c>
      <c r="D326" s="69"/>
      <c r="F326" s="37"/>
      <c r="G326" s="37"/>
      <c r="H326" s="37"/>
      <c r="I326" s="37"/>
      <c r="J326" s="37"/>
    </row>
    <row r="327" spans="1:10" s="36" customFormat="1" ht="15.75">
      <c r="A327" s="37"/>
      <c r="B327" s="38"/>
      <c r="C327" s="72"/>
      <c r="D327" s="73"/>
      <c r="F327" s="37"/>
      <c r="G327" s="37"/>
      <c r="H327" s="37"/>
      <c r="I327" s="37"/>
      <c r="J327" s="37"/>
    </row>
    <row r="328" spans="1:10" s="36" customFormat="1" ht="15.75">
      <c r="A328" s="37"/>
      <c r="B328" s="38"/>
      <c r="C328" s="63" t="s">
        <v>10</v>
      </c>
      <c r="D328" s="64">
        <f>+D311+D317</f>
        <v>11935600</v>
      </c>
      <c r="F328" s="37"/>
      <c r="G328" s="37"/>
      <c r="H328" s="37"/>
      <c r="I328" s="37"/>
      <c r="J328" s="37"/>
    </row>
    <row r="329" spans="1:10" s="36" customFormat="1" ht="15.75">
      <c r="A329" s="37"/>
      <c r="B329" s="38"/>
      <c r="C329" s="38"/>
      <c r="D329" s="39"/>
      <c r="F329" s="37"/>
      <c r="G329" s="37"/>
      <c r="H329" s="37"/>
      <c r="I329" s="37"/>
      <c r="J329" s="37"/>
    </row>
    <row r="330" spans="1:10" s="36" customFormat="1" ht="14.25" customHeight="1">
      <c r="A330" s="37"/>
      <c r="B330" s="97" t="s">
        <v>72</v>
      </c>
      <c r="C330" s="97"/>
      <c r="D330" s="97"/>
      <c r="F330" s="37"/>
      <c r="G330" s="37"/>
      <c r="H330" s="37"/>
      <c r="I330" s="37"/>
      <c r="J330" s="37"/>
    </row>
    <row r="331" spans="1:10" s="36" customFormat="1" ht="15.75">
      <c r="A331" s="37"/>
      <c r="B331" s="38"/>
      <c r="C331" s="38"/>
      <c r="D331" s="39"/>
      <c r="F331" s="37"/>
      <c r="G331" s="37"/>
      <c r="H331" s="37"/>
      <c r="I331" s="37"/>
      <c r="J331" s="37"/>
    </row>
    <row r="332" spans="1:10" s="36" customFormat="1" ht="15.75">
      <c r="A332" s="37"/>
      <c r="B332" s="38"/>
      <c r="C332" s="98" t="s">
        <v>73</v>
      </c>
      <c r="D332" s="99"/>
      <c r="F332" s="37"/>
      <c r="G332" s="37"/>
      <c r="H332" s="37"/>
      <c r="I332" s="37"/>
      <c r="J332" s="37"/>
    </row>
    <row r="333" spans="1:10" s="36" customFormat="1" ht="31.5">
      <c r="A333" s="37"/>
      <c r="B333" s="38"/>
      <c r="C333" s="100" t="s">
        <v>1</v>
      </c>
      <c r="D333" s="44" t="s">
        <v>12</v>
      </c>
      <c r="F333" s="37"/>
      <c r="G333" s="37"/>
      <c r="H333" s="37"/>
      <c r="I333" s="37"/>
      <c r="J333" s="37"/>
    </row>
    <row r="334" spans="1:10" s="36" customFormat="1" ht="15.75">
      <c r="A334" s="37"/>
      <c r="B334" s="38"/>
      <c r="C334" s="63" t="s">
        <v>4</v>
      </c>
      <c r="D334" s="64">
        <f>+SUM(D336:D338)</f>
        <v>264220300</v>
      </c>
      <c r="F334" s="37"/>
      <c r="G334" s="37"/>
      <c r="H334" s="37"/>
      <c r="I334" s="37"/>
      <c r="J334" s="37"/>
    </row>
    <row r="335" spans="2:4" ht="15.75">
      <c r="B335" s="38"/>
      <c r="C335" s="65" t="s">
        <v>5</v>
      </c>
      <c r="D335" s="66"/>
    </row>
    <row r="336" spans="2:4" ht="15.75">
      <c r="B336" s="38"/>
      <c r="C336" s="67" t="s">
        <v>6</v>
      </c>
      <c r="D336" s="66">
        <f>+D313+D291+D269+D248+D226+D204+D182+D160+D141+D119+D97+D75+D53+D31</f>
        <v>190802700</v>
      </c>
    </row>
    <row r="337" spans="2:4" ht="15.75">
      <c r="B337" s="38"/>
      <c r="C337" s="67" t="s">
        <v>7</v>
      </c>
      <c r="D337" s="66">
        <f>+D314+D292+D270+D249+D227+D205+D183+D161+D142+D120+D98+D76+D54+D32</f>
        <v>58417600</v>
      </c>
    </row>
    <row r="338" spans="2:4" ht="15.75">
      <c r="B338" s="38"/>
      <c r="C338" s="67" t="s">
        <v>8</v>
      </c>
      <c r="D338" s="66">
        <f>+D315+D293+D271+D250+D228+D206+D184+D162+D143+D121+D99+D77+D55+D33</f>
        <v>15000000</v>
      </c>
    </row>
    <row r="339" spans="2:4" ht="15.75">
      <c r="B339" s="38"/>
      <c r="C339" s="63"/>
      <c r="D339" s="66"/>
    </row>
    <row r="340" spans="2:4" ht="15.75">
      <c r="B340" s="38"/>
      <c r="C340" s="63" t="s">
        <v>74</v>
      </c>
      <c r="D340" s="66">
        <f>+D317+D295+D273+D252+D230+D208+D186+D164+D145+D123+D101+D79+D57+D35</f>
        <v>172321000</v>
      </c>
    </row>
    <row r="341" spans="2:4" ht="15.75">
      <c r="B341" s="38"/>
      <c r="C341" s="72"/>
      <c r="D341" s="66"/>
    </row>
    <row r="342" spans="2:4" ht="15.75">
      <c r="B342" s="38"/>
      <c r="C342" s="63" t="s">
        <v>10</v>
      </c>
      <c r="D342" s="64">
        <f>+D334+D340</f>
        <v>436541300</v>
      </c>
    </row>
    <row r="343" ht="15.75">
      <c r="D343" s="101">
        <f>+D342-D22</f>
        <v>0</v>
      </c>
    </row>
  </sheetData>
  <sheetProtection selectLockedCells="1" selectUnlockedCells="1"/>
  <mergeCells count="28">
    <mergeCell ref="C221:C222"/>
    <mergeCell ref="D221:D222"/>
    <mergeCell ref="C286:C287"/>
    <mergeCell ref="D286:D287"/>
    <mergeCell ref="C308:C309"/>
    <mergeCell ref="D308:D309"/>
    <mergeCell ref="C155:C156"/>
    <mergeCell ref="D155:D156"/>
    <mergeCell ref="C177:C178"/>
    <mergeCell ref="D177:D178"/>
    <mergeCell ref="C199:C200"/>
    <mergeCell ref="D199:D200"/>
    <mergeCell ref="B330:D330"/>
    <mergeCell ref="B1:D2"/>
    <mergeCell ref="C26:C27"/>
    <mergeCell ref="C48:C49"/>
    <mergeCell ref="D48:D49"/>
    <mergeCell ref="C70:C71"/>
    <mergeCell ref="D70:D71"/>
    <mergeCell ref="C92:C93"/>
    <mergeCell ref="D92:D93"/>
    <mergeCell ref="C114:C115"/>
    <mergeCell ref="B4:D4"/>
    <mergeCell ref="B5:D5"/>
    <mergeCell ref="B24:D24"/>
    <mergeCell ref="D114:D115"/>
    <mergeCell ref="C136:C137"/>
    <mergeCell ref="D136:D137"/>
  </mergeCells>
  <printOptions/>
  <pageMargins left="0.7480314960629921" right="0.7480314960629921" top="0.984251968503937" bottom="0.984251968503937" header="0.5118110236220472" footer="0.5118110236220472"/>
  <pageSetup fitToHeight="12" fitToWidth="2" horizontalDpi="300" verticalDpi="300" orientation="landscape" paperSize="9" scale="60" r:id="rId1"/>
  <rowBreaks count="6" manualBreakCount="6">
    <brk id="23" max="8" man="1"/>
    <brk id="69" max="8" man="1"/>
    <brk id="112" max="8" man="1"/>
    <brk id="154" max="8" man="1"/>
    <brk id="220" max="8" man="1"/>
    <brk id="3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Valentina Antonova</cp:lastModifiedBy>
  <cp:lastPrinted>2015-12-11T10:36:29Z</cp:lastPrinted>
  <dcterms:created xsi:type="dcterms:W3CDTF">2014-01-27T12:51:15Z</dcterms:created>
  <dcterms:modified xsi:type="dcterms:W3CDTF">2016-10-10T07:21:11Z</dcterms:modified>
  <cp:category/>
  <cp:version/>
  <cp:contentType/>
  <cp:contentStatus/>
</cp:coreProperties>
</file>